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T:\Regulatory - Rate Case\50507 BHCOE\ATRR\2023 True Up DRs\"/>
    </mc:Choice>
  </mc:AlternateContent>
  <xr:revisionPtr revIDLastSave="0" documentId="13_ncr:1_{347F4239-7E23-4F1A-BCEE-1E262E6F920C}" xr6:coauthVersionLast="47" xr6:coauthVersionMax="47" xr10:uidLastSave="{00000000-0000-0000-0000-000000000000}"/>
  <bookViews>
    <workbookView xWindow="28680" yWindow="-120" windowWidth="29040" windowHeight="15720" tabRatio="930" activeTab="3" xr2:uid="{ED8F8E1F-5EAE-4344-8D37-0660473A2839}"/>
  </bookViews>
  <sheets>
    <sheet name="FF1 to A3.1 Tie Out" sheetId="21" r:id="rId1"/>
    <sheet name="Pg 232" sheetId="22" r:id="rId2"/>
    <sheet name="Pg278" sheetId="23" r:id="rId3"/>
    <sheet name="A3.1-EDIT-DDIT" sheetId="1" r:id="rId4"/>
    <sheet name="A3.2-EDIT-DDIT.dtl" sheetId="2" r:id="rId5"/>
    <sheet name="A3.1 Support&gt;&gt;" sheetId="16" r:id="rId6"/>
    <sheet name="2023 ARAM and 2022 True Up" sheetId="10" r:id="rId7"/>
    <sheet name="BHSC SC ARAM" sheetId="20" r:id="rId8"/>
    <sheet name="254015 12.31.23" sheetId="11" r:id="rId9"/>
    <sheet name="182392 12.31.2023" sheetId="12" r:id="rId10"/>
    <sheet name="Tax Reports 2023 11&amp;1&gt;&gt;" sheetId="3" r:id="rId11"/>
    <sheet name="Report 260" sheetId="4" r:id="rId12"/>
    <sheet name="Report 257" sheetId="5" r:id="rId13"/>
    <sheet name="Report 259" sheetId="6" r:id="rId14"/>
    <sheet name="Tax Reports 2022 Tax Return &gt;&gt; " sheetId="7" r:id="rId15"/>
    <sheet name="Rpt 260" sheetId="8" r:id="rId16"/>
    <sheet name="Tax Report 2022 Q4 Prov.&gt;&gt;" sheetId="13" r:id="rId17"/>
    <sheet name="Rept 260" sheetId="14" r:id="rId18"/>
    <sheet name="A3.2 Supports&gt;&gt;" sheetId="17" r:id="rId19"/>
    <sheet name="BHCOE TCJA 12.31.18 " sheetId="15" r:id="rId20"/>
    <sheet name="Property Excess Deferreds TBBS" sheetId="18" r:id="rId21"/>
    <sheet name="withwithout" sheetId="19" r:id="rId22"/>
  </sheets>
  <externalReferences>
    <externalReference r:id="rId23"/>
  </externalReferences>
  <definedNames>
    <definedName name="\0" localSheetId="7">#REF!</definedName>
    <definedName name="\0" localSheetId="0">#REF!</definedName>
    <definedName name="\0">#REF!</definedName>
    <definedName name="\A" localSheetId="7">#REF!</definedName>
    <definedName name="\A">#REF!</definedName>
    <definedName name="\B">#REF!</definedName>
    <definedName name="\c" localSheetId="0">#REF!</definedName>
    <definedName name="\c">#REF!</definedName>
    <definedName name="\d" localSheetId="0">#REF!</definedName>
    <definedName name="\d">#REF!</definedName>
    <definedName name="\e" localSheetId="0">#REF!</definedName>
    <definedName name="\e">#REF!</definedName>
    <definedName name="\F" localSheetId="0">#REF!</definedName>
    <definedName name="\F">#REF!</definedName>
    <definedName name="\G">#REF!</definedName>
    <definedName name="\I">#REF!</definedName>
    <definedName name="\J">#REF!</definedName>
    <definedName name="\l" localSheetId="0">#REF!</definedName>
    <definedName name="\l">#REF!</definedName>
    <definedName name="\M">#REF!</definedName>
    <definedName name="\n">#REF!</definedName>
    <definedName name="\o">#REF!</definedName>
    <definedName name="\P">#REF!</definedName>
    <definedName name="\r" localSheetId="0">#REF!</definedName>
    <definedName name="\r">#REF!</definedName>
    <definedName name="\s">#REF!</definedName>
    <definedName name="\v">#REF!</definedName>
    <definedName name="\w" localSheetId="0">#REF!</definedName>
    <definedName name="\w">#REF!</definedName>
    <definedName name="\x" localSheetId="7">#REF!</definedName>
    <definedName name="\x">#REF!</definedName>
    <definedName name="\y" localSheetId="7">#REF!</definedName>
    <definedName name="\y">#REF!</definedName>
    <definedName name="\z" localSheetId="7">#REF!</definedName>
    <definedName name="\z">#REF!</definedName>
    <definedName name="_" localSheetId="19" hidden="1">{"fdsup://IBCentral/FAT Viewer?action=UPDATE&amp;creator=factset&amp;DOC_NAME=fat:reuters_qtrly_source_window.fat&amp;display_string=Audit&amp;DYN_ARGS=TRUE&amp;VAR:ID1=WES&amp;VAR:RCODE=SREV&amp;VAR:SDATE=39755&amp;VAR:FREQ=Quarterly&amp;VAR:RELITEM=RP&amp;VAR:CURRENCY=&amp;VAR:CURRSOURCE=EXSHARE&amp;VA","R:NATFREQ=QUARTERLY&amp;VAR:RFIELD=FINALIZED&amp;VAR:DB_TYPE=&amp;VAR:UNITS=M&amp;window=popup&amp;width=450&amp;height=300&amp;START_MAXIMIZED=FALSE"}</definedName>
    <definedName name="_" localSheetId="0" hidden="1">{"fdsup://IBCentral/FAT Viewer?action=UPDATE&amp;creator=factset&amp;DOC_NAME=fat:reuters_qtrly_source_window.fat&amp;display_string=Audit&amp;DYN_ARGS=TRUE&amp;VAR:ID1=WES&amp;VAR:RCODE=SREV&amp;VAR:SDATE=39755&amp;VAR:FREQ=Quarterly&amp;VAR:RELITEM=RP&amp;VAR:CURRENCY=&amp;VAR:CURRSOURCE=EXSHARE&amp;VA","R:NATFREQ=QUARTERLY&amp;VAR:RFIELD=FINALIZED&amp;VAR:DB_TYPE=&amp;VAR:UNITS=M&amp;window=popup&amp;width=450&amp;height=300&amp;START_MAXIMIZED=FALSE"}</definedName>
    <definedName name="_" hidden="1">{"fdsup://IBCentral/FAT Viewer?action=UPDATE&amp;creator=factset&amp;DOC_NAME=fat:reuters_qtrly_source_window.fat&amp;display_string=Audit&amp;DYN_ARGS=TRUE&amp;VAR:ID1=WES&amp;VAR:RCODE=SREV&amp;VAR:SDATE=39755&amp;VAR:FREQ=Quarterly&amp;VAR:RELITEM=RP&amp;VAR:CURRENCY=&amp;VAR:CURRSOURCE=EXSHARE&amp;VA","R:NATFREQ=QUARTERLY&amp;VAR:RFIELD=FINALIZED&amp;VAR:DB_TYPE=&amp;VAR:UNITS=M&amp;window=popup&amp;width=450&amp;height=300&amp;START_MAXIMIZED=FALSE"}</definedName>
    <definedName name="_\T">#REF!</definedName>
    <definedName name="________FAS109">#REF!</definedName>
    <definedName name="_______BEG1" localSheetId="7">#REF!</definedName>
    <definedName name="_______BEG1">#REF!</definedName>
    <definedName name="_______BEG2">#REF!</definedName>
    <definedName name="_______END1">#REF!</definedName>
    <definedName name="_______END2">#REF!</definedName>
    <definedName name="_______FAS109">#REF!</definedName>
    <definedName name="_______sam1">#REF!</definedName>
    <definedName name="______BEG1">#REF!</definedName>
    <definedName name="______BEG2">#REF!</definedName>
    <definedName name="______END1">#REF!</definedName>
    <definedName name="______END2">#REF!</definedName>
    <definedName name="______EPS03" localSheetId="0">#REF!</definedName>
    <definedName name="______EPS03">#REF!</definedName>
    <definedName name="______EPS04" localSheetId="0">#REF!</definedName>
    <definedName name="______EPS04">#REF!</definedName>
    <definedName name="______EPS05" localSheetId="0">#REF!</definedName>
    <definedName name="______EPS05">#REF!</definedName>
    <definedName name="______EPS06" localSheetId="0">#REF!</definedName>
    <definedName name="______EPS06">#REF!</definedName>
    <definedName name="______EPS07" localSheetId="0">#REF!</definedName>
    <definedName name="______EPS07">#REF!</definedName>
    <definedName name="______FAS109" localSheetId="0">#REF!</definedName>
    <definedName name="______FAS109">#REF!</definedName>
    <definedName name="______sam1">#REF!</definedName>
    <definedName name="_____BEG1" localSheetId="7">#REF!</definedName>
    <definedName name="_____BEG1">#REF!</definedName>
    <definedName name="_____BEG2">#REF!</definedName>
    <definedName name="_____END1">#REF!</definedName>
    <definedName name="_____END2">#REF!</definedName>
    <definedName name="_____FAS109">#REF!</definedName>
    <definedName name="____BEG1">#REF!</definedName>
    <definedName name="____BEG2">#REF!</definedName>
    <definedName name="____END1">#REF!</definedName>
    <definedName name="____END2">#REF!</definedName>
    <definedName name="____EPS03" localSheetId="0">#REF!</definedName>
    <definedName name="____EPS03">#REF!</definedName>
    <definedName name="____EPS04" localSheetId="0">#REF!</definedName>
    <definedName name="____EPS04">#REF!</definedName>
    <definedName name="____EPS05" localSheetId="0">#REF!</definedName>
    <definedName name="____EPS05">#REF!</definedName>
    <definedName name="____EPS06" localSheetId="0">#REF!</definedName>
    <definedName name="____EPS06">#REF!</definedName>
    <definedName name="____EPS07" localSheetId="0">#REF!</definedName>
    <definedName name="____EPS07">#REF!</definedName>
    <definedName name="____EPS10" localSheetId="0">#REF!</definedName>
    <definedName name="____EPS10">#REF!</definedName>
    <definedName name="____FAS109">#REF!</definedName>
    <definedName name="____SO2" localSheetId="7">#REF!</definedName>
    <definedName name="____SO2">#REF!</definedName>
    <definedName name="____ss1">#REF!</definedName>
    <definedName name="___48DIARIZED">#REF!</definedName>
    <definedName name="___48RDIARIZED">#REF!</definedName>
    <definedName name="___90DIARIZED">#REF!</definedName>
    <definedName name="___90RDIARIZED">#REF!</definedName>
    <definedName name="___BEG1">#REF!</definedName>
    <definedName name="___BEG2">#REF!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END1">#REF!</definedName>
    <definedName name="___END2">#REF!</definedName>
    <definedName name="___FAS109">#REF!</definedName>
    <definedName name="___qw2" localSheetId="19" hidden="1">{0,0,0,0;0,0,0,0;0,0,0,0;0,0,0,0;0,0,0,0;0,0,0,0}</definedName>
    <definedName name="___qw2" localSheetId="0" hidden="1">{0,0,0,0;0,0,0,0;0,0,0,0;0,0,0,0;0,0,0,0;0,0,0,0}</definedName>
    <definedName name="___qw2" hidden="1">{0,0,0,0;0,0,0,0;0,0,0,0;0,0,0,0;0,0,0,0;0,0,0,0}</definedName>
    <definedName name="___sam1">#REF!</definedName>
    <definedName name="___SO2" localSheetId="7">#REF!</definedName>
    <definedName name="___SO2">#REF!</definedName>
    <definedName name="___ss1">#REF!</definedName>
    <definedName name="___xz4" localSheetId="19" hidden="1">{0,0,0,0;0,0,0,0;0,0,0,0;0,0,0,0;0,0,0,0;0,0,0,0}</definedName>
    <definedName name="___xz4" localSheetId="0" hidden="1">{0,0,0,0;0,0,0,0;0,0,0,0;0,0,0,0;0,0,0,0;0,0,0,0}</definedName>
    <definedName name="___xz4" hidden="1">{0,0,0,0;0,0,0,0;0,0,0,0;0,0,0,0;0,0,0,0;0,0,0,0}</definedName>
    <definedName name="__1__123Graph_ACHART_1" localSheetId="0" hidden="1">#REF!</definedName>
    <definedName name="__1__123Graph_ACHART_1" hidden="1">#REF!</definedName>
    <definedName name="__123Graph_A" localSheetId="6" hidden="1">#REF!</definedName>
    <definedName name="__123Graph_A" localSheetId="19" hidden="1">#REF!</definedName>
    <definedName name="__123Graph_A" localSheetId="7" hidden="1">#REF!</definedName>
    <definedName name="__123Graph_A" localSheetId="0" hidden="1">#REF!</definedName>
    <definedName name="__123Graph_A" hidden="1">#REF!</definedName>
    <definedName name="__123Graph_A1991" localSheetId="6" hidden="1">#REF!</definedName>
    <definedName name="__123Graph_A1991" localSheetId="19" hidden="1">#REF!</definedName>
    <definedName name="__123Graph_A1991" localSheetId="0" hidden="1">#REF!</definedName>
    <definedName name="__123Graph_A1991" hidden="1">#REF!</definedName>
    <definedName name="__123Graph_A1992" localSheetId="6" hidden="1">#REF!</definedName>
    <definedName name="__123Graph_A1992" localSheetId="19" hidden="1">#REF!</definedName>
    <definedName name="__123Graph_A1992" localSheetId="0" hidden="1">#REF!</definedName>
    <definedName name="__123Graph_A1992" hidden="1">#REF!</definedName>
    <definedName name="__123Graph_A1993" localSheetId="6" hidden="1">#REF!</definedName>
    <definedName name="__123Graph_A1993" localSheetId="19" hidden="1">#REF!</definedName>
    <definedName name="__123Graph_A1993" localSheetId="0" hidden="1">#REF!</definedName>
    <definedName name="__123Graph_A1993" hidden="1">#REF!</definedName>
    <definedName name="__123Graph_A1994" localSheetId="6" hidden="1">#REF!</definedName>
    <definedName name="__123Graph_A1994" localSheetId="19" hidden="1">#REF!</definedName>
    <definedName name="__123Graph_A1994" localSheetId="0" hidden="1">#REF!</definedName>
    <definedName name="__123Graph_A1994" hidden="1">#REF!</definedName>
    <definedName name="__123Graph_A1995" localSheetId="6" hidden="1">#REF!</definedName>
    <definedName name="__123Graph_A1995" localSheetId="19" hidden="1">#REF!</definedName>
    <definedName name="__123Graph_A1995" localSheetId="0" hidden="1">#REF!</definedName>
    <definedName name="__123Graph_A1995" hidden="1">#REF!</definedName>
    <definedName name="__123Graph_A1996" localSheetId="6" hidden="1">#REF!</definedName>
    <definedName name="__123Graph_A1996" localSheetId="19" hidden="1">#REF!</definedName>
    <definedName name="__123Graph_A1996" localSheetId="0" hidden="1">#REF!</definedName>
    <definedName name="__123Graph_A1996" hidden="1">#REF!</definedName>
    <definedName name="__123Graph_ABAR" localSheetId="6" hidden="1">#REF!</definedName>
    <definedName name="__123Graph_ABAR" localSheetId="19" hidden="1">#REF!</definedName>
    <definedName name="__123Graph_ABAR" localSheetId="0" hidden="1">#REF!</definedName>
    <definedName name="__123Graph_ABAR" hidden="1">#REF!</definedName>
    <definedName name="__123Graph_ABBCURVE" localSheetId="0" hidden="1">#REF!</definedName>
    <definedName name="__123Graph_ABBCURVE" hidden="1">#REF!</definedName>
    <definedName name="__123Graph_ACHART1" localSheetId="0" hidden="1">#REF!</definedName>
    <definedName name="__123Graph_ACHART1" hidden="1">#REF!</definedName>
    <definedName name="__123Graph_ACHART2" localSheetId="0" hidden="1">#REF!</definedName>
    <definedName name="__123Graph_ACHART2" hidden="1">#REF!</definedName>
    <definedName name="__123Graph_ACHART3" localSheetId="0" hidden="1">#REF!</definedName>
    <definedName name="__123Graph_ACHART3" hidden="1">#REF!</definedName>
    <definedName name="__123Graph_AOILSPGSCRV" localSheetId="0" hidden="1">#REF!</definedName>
    <definedName name="__123Graph_AOILSPGSCRV" hidden="1">#REF!</definedName>
    <definedName name="__123Graph_AOSCURVE" localSheetId="0" hidden="1">#REF!</definedName>
    <definedName name="__123Graph_AOSCURVE" hidden="1">#REF!</definedName>
    <definedName name="__123Graph_AWOLFCURVE" localSheetId="0" hidden="1">#REF!</definedName>
    <definedName name="__123Graph_AWOLFCURVE" hidden="1">#REF!</definedName>
    <definedName name="__123Graph_B" localSheetId="6" hidden="1">#REF!</definedName>
    <definedName name="__123Graph_B" localSheetId="19" hidden="1">#REF!</definedName>
    <definedName name="__123Graph_B" localSheetId="7" hidden="1">#REF!</definedName>
    <definedName name="__123Graph_B" localSheetId="0" hidden="1">#REF!</definedName>
    <definedName name="__123Graph_B" hidden="1">#REF!</definedName>
    <definedName name="__123Graph_B1991" localSheetId="6" hidden="1">#REF!</definedName>
    <definedName name="__123Graph_B1991" localSheetId="19" hidden="1">#REF!</definedName>
    <definedName name="__123Graph_B1991" localSheetId="0" hidden="1">#REF!</definedName>
    <definedName name="__123Graph_B1991" hidden="1">#REF!</definedName>
    <definedName name="__123Graph_B1992" localSheetId="6" hidden="1">#REF!</definedName>
    <definedName name="__123Graph_B1992" localSheetId="19" hidden="1">#REF!</definedName>
    <definedName name="__123Graph_B1992" localSheetId="0" hidden="1">#REF!</definedName>
    <definedName name="__123Graph_B1992" hidden="1">#REF!</definedName>
    <definedName name="__123Graph_B1993" localSheetId="6" hidden="1">#REF!</definedName>
    <definedName name="__123Graph_B1993" localSheetId="19" hidden="1">#REF!</definedName>
    <definedName name="__123Graph_B1993" localSheetId="0" hidden="1">#REF!</definedName>
    <definedName name="__123Graph_B1993" hidden="1">#REF!</definedName>
    <definedName name="__123Graph_B1994" localSheetId="6" hidden="1">#REF!</definedName>
    <definedName name="__123Graph_B1994" localSheetId="19" hidden="1">#REF!</definedName>
    <definedName name="__123Graph_B1994" localSheetId="0" hidden="1">#REF!</definedName>
    <definedName name="__123Graph_B1994" hidden="1">#REF!</definedName>
    <definedName name="__123Graph_B1995" localSheetId="6" hidden="1">#REF!</definedName>
    <definedName name="__123Graph_B1995" localSheetId="19" hidden="1">#REF!</definedName>
    <definedName name="__123Graph_B1995" localSheetId="0" hidden="1">#REF!</definedName>
    <definedName name="__123Graph_B1995" hidden="1">#REF!</definedName>
    <definedName name="__123Graph_B1996" localSheetId="6" hidden="1">#REF!</definedName>
    <definedName name="__123Graph_B1996" localSheetId="19" hidden="1">#REF!</definedName>
    <definedName name="__123Graph_B1996" localSheetId="0" hidden="1">#REF!</definedName>
    <definedName name="__123Graph_B1996" hidden="1">#REF!</definedName>
    <definedName name="__123Graph_BBAR" localSheetId="6" hidden="1">#REF!</definedName>
    <definedName name="__123Graph_BBAR" localSheetId="19" hidden="1">#REF!</definedName>
    <definedName name="__123Graph_BBAR" localSheetId="0" hidden="1">#REF!</definedName>
    <definedName name="__123Graph_BBAR" hidden="1">#REF!</definedName>
    <definedName name="__123Graph_BCHART1" localSheetId="7" hidden="1">#REF!</definedName>
    <definedName name="__123Graph_BCHART1" localSheetId="0" hidden="1">#REF!</definedName>
    <definedName name="__123Graph_BCHART1" hidden="1">#REF!</definedName>
    <definedName name="__123Graph_BCHART2" localSheetId="7" hidden="1">#REF!</definedName>
    <definedName name="__123Graph_BCHART2" localSheetId="0" hidden="1">#REF!</definedName>
    <definedName name="__123Graph_BCHART2" hidden="1">#REF!</definedName>
    <definedName name="__123Graph_BCHART3" localSheetId="7" hidden="1">#REF!</definedName>
    <definedName name="__123Graph_BCHART3" localSheetId="0" hidden="1">#REF!</definedName>
    <definedName name="__123Graph_BCHART3" hidden="1">#REF!</definedName>
    <definedName name="__123Graph_BOILSPGSCRV" localSheetId="0" hidden="1">#REF!</definedName>
    <definedName name="__123Graph_BOILSPGSCRV" hidden="1">#REF!</definedName>
    <definedName name="__123Graph_C" localSheetId="0" hidden="1">#REF!</definedName>
    <definedName name="__123Graph_C" hidden="1">#REF!</definedName>
    <definedName name="__123Graph_CBAR" localSheetId="6" hidden="1">#REF!</definedName>
    <definedName name="__123Graph_CBAR" localSheetId="19" hidden="1">#REF!</definedName>
    <definedName name="__123Graph_CBAR" localSheetId="0" hidden="1">#REF!</definedName>
    <definedName name="__123Graph_CBAR" hidden="1">#REF!</definedName>
    <definedName name="__123Graph_D" localSheetId="0" hidden="1">#REF!</definedName>
    <definedName name="__123Graph_D" hidden="1">#REF!</definedName>
    <definedName name="__123Graph_DBAR" localSheetId="6" hidden="1">#REF!</definedName>
    <definedName name="__123Graph_DBAR" localSheetId="19" hidden="1">#REF!</definedName>
    <definedName name="__123Graph_DBAR" localSheetId="0" hidden="1">#REF!</definedName>
    <definedName name="__123Graph_DBAR" hidden="1">#REF!</definedName>
    <definedName name="__123Graph_E" localSheetId="0" hidden="1">#REF!</definedName>
    <definedName name="__123Graph_E" hidden="1">#REF!</definedName>
    <definedName name="__123Graph_EBAR" localSheetId="6" hidden="1">#REF!</definedName>
    <definedName name="__123Graph_EBAR" localSheetId="19" hidden="1">#REF!</definedName>
    <definedName name="__123Graph_EBAR" localSheetId="0" hidden="1">#REF!</definedName>
    <definedName name="__123Graph_EBAR" hidden="1">#REF!</definedName>
    <definedName name="__123Graph_F" localSheetId="7" hidden="1">#REF!</definedName>
    <definedName name="__123Graph_F" localSheetId="0" hidden="1">#REF!</definedName>
    <definedName name="__123Graph_F" hidden="1">#REF!</definedName>
    <definedName name="__123Graph_FBAR" localSheetId="6" hidden="1">#REF!</definedName>
    <definedName name="__123Graph_FBAR" localSheetId="19" hidden="1">#REF!</definedName>
    <definedName name="__123Graph_FBAR" localSheetId="0" hidden="1">#REF!</definedName>
    <definedName name="__123Graph_FBAR" hidden="1">#REF!</definedName>
    <definedName name="__123Graph_LBL_A" localSheetId="0" hidden="1">#REF!</definedName>
    <definedName name="__123Graph_LBL_A" hidden="1">#REF!</definedName>
    <definedName name="__123Graph_LBL_ABBCURVE" localSheetId="0" hidden="1">#REF!</definedName>
    <definedName name="__123Graph_LBL_ABBCURVE" hidden="1">#REF!</definedName>
    <definedName name="__123Graph_LBL_AOILSPGSCRV" localSheetId="0" hidden="1">#REF!</definedName>
    <definedName name="__123Graph_LBL_AOILSPGSCRV" hidden="1">#REF!</definedName>
    <definedName name="__123Graph_LBL_AOSCURVE" localSheetId="0" hidden="1">#REF!</definedName>
    <definedName name="__123Graph_LBL_AOSCURVE" hidden="1">#REF!</definedName>
    <definedName name="__123Graph_LBL_AWOLFCURVE" localSheetId="0" hidden="1">#REF!</definedName>
    <definedName name="__123Graph_LBL_AWOLFCURVE" hidden="1">#REF!</definedName>
    <definedName name="__123Graph_LBL_BOILSPGSCRV" localSheetId="0" hidden="1">#REF!</definedName>
    <definedName name="__123Graph_LBL_BOILSPGSCRV" hidden="1">#REF!</definedName>
    <definedName name="__123Graph_LBL_F" localSheetId="0" hidden="1">#REF!</definedName>
    <definedName name="__123Graph_LBL_F" hidden="1">#REF!</definedName>
    <definedName name="__123Graph_X" localSheetId="6" hidden="1">#REF!</definedName>
    <definedName name="__123Graph_X" localSheetId="19" hidden="1">#REF!</definedName>
    <definedName name="__123Graph_X" localSheetId="7" hidden="1">#REF!</definedName>
    <definedName name="__123Graph_X" localSheetId="0" hidden="1">#REF!</definedName>
    <definedName name="__123Graph_X" hidden="1">#REF!</definedName>
    <definedName name="__123Graph_X1991" localSheetId="6" hidden="1">#REF!</definedName>
    <definedName name="__123Graph_X1991" localSheetId="19" hidden="1">#REF!</definedName>
    <definedName name="__123Graph_X1991" localSheetId="0" hidden="1">#REF!</definedName>
    <definedName name="__123Graph_X1991" hidden="1">#REF!</definedName>
    <definedName name="__123Graph_X1992" localSheetId="6" hidden="1">#REF!</definedName>
    <definedName name="__123Graph_X1992" localSheetId="19" hidden="1">#REF!</definedName>
    <definedName name="__123Graph_X1992" localSheetId="0" hidden="1">#REF!</definedName>
    <definedName name="__123Graph_X1992" hidden="1">#REF!</definedName>
    <definedName name="__123Graph_X1993" localSheetId="6" hidden="1">#REF!</definedName>
    <definedName name="__123Graph_X1993" localSheetId="19" hidden="1">#REF!</definedName>
    <definedName name="__123Graph_X1993" localSheetId="0" hidden="1">#REF!</definedName>
    <definedName name="__123Graph_X1993" hidden="1">#REF!</definedName>
    <definedName name="__123Graph_X1994" localSheetId="6" hidden="1">#REF!</definedName>
    <definedName name="__123Graph_X1994" localSheetId="19" hidden="1">#REF!</definedName>
    <definedName name="__123Graph_X1994" localSheetId="0" hidden="1">#REF!</definedName>
    <definedName name="__123Graph_X1994" hidden="1">#REF!</definedName>
    <definedName name="__123Graph_X1995" localSheetId="6" hidden="1">#REF!</definedName>
    <definedName name="__123Graph_X1995" localSheetId="19" hidden="1">#REF!</definedName>
    <definedName name="__123Graph_X1995" localSheetId="0" hidden="1">#REF!</definedName>
    <definedName name="__123Graph_X1995" hidden="1">#REF!</definedName>
    <definedName name="__123Graph_X1996" localSheetId="6" hidden="1">#REF!</definedName>
    <definedName name="__123Graph_X1996" localSheetId="19" hidden="1">#REF!</definedName>
    <definedName name="__123Graph_X1996" localSheetId="0" hidden="1">#REF!</definedName>
    <definedName name="__123Graph_X1996" hidden="1">#REF!</definedName>
    <definedName name="__123Graph_XBBCURVE" localSheetId="0" hidden="1">#REF!</definedName>
    <definedName name="__123Graph_XBBCURVE" hidden="1">#REF!</definedName>
    <definedName name="__123Graph_XCHART1" localSheetId="0" hidden="1">#REF!</definedName>
    <definedName name="__123Graph_XCHART1" hidden="1">#REF!</definedName>
    <definedName name="__123Graph_XCHART2" localSheetId="0" hidden="1">#REF!</definedName>
    <definedName name="__123Graph_XCHART2" hidden="1">#REF!</definedName>
    <definedName name="__123Graph_XCHART3" localSheetId="0" hidden="1">#REF!</definedName>
    <definedName name="__123Graph_XCHART3" hidden="1">#REF!</definedName>
    <definedName name="__123Graph_XOILSPGSCRV" localSheetId="0" hidden="1">#REF!</definedName>
    <definedName name="__123Graph_XOILSPGSCRV" hidden="1">#REF!</definedName>
    <definedName name="__123Graph_XOSCURVE" localSheetId="0" hidden="1">#REF!</definedName>
    <definedName name="__123Graph_XOSCURVE" hidden="1">#REF!</definedName>
    <definedName name="__123Graph_XWOLFCURVE" localSheetId="0" hidden="1">#REF!</definedName>
    <definedName name="__123Graph_XWOLFCURVE" hidden="1">#REF!</definedName>
    <definedName name="__191ANALYSIS" localSheetId="7">#REF!</definedName>
    <definedName name="__191ANALYSIS" localSheetId="0">#REF!</definedName>
    <definedName name="__191ANALYSIS">#REF!</definedName>
    <definedName name="__24__123Graph_XCHART_1" localSheetId="0" hidden="1">#REF!</definedName>
    <definedName name="__24__123Graph_XCHART_1" hidden="1">#REF!</definedName>
    <definedName name="__4__123Graph_BCHART_1" localSheetId="0" hidden="1">#REF!</definedName>
    <definedName name="__4__123Graph_BCHART_1" hidden="1">#REF!</definedName>
    <definedName name="__48DIARIZED" localSheetId="7">#REF!</definedName>
    <definedName name="__48DIARIZED" localSheetId="0">#REF!</definedName>
    <definedName name="__48DIARIZED">#REF!</definedName>
    <definedName name="__48RDIARIZED" localSheetId="7">#REF!</definedName>
    <definedName name="__48RDIARIZED">#REF!</definedName>
    <definedName name="__6NEE_OPGA" localSheetId="7">#REF!</definedName>
    <definedName name="__6NEE_OPGA">#REF!</definedName>
    <definedName name="__7__123Graph_CCHART_1" localSheetId="0" hidden="1">#REF!</definedName>
    <definedName name="__7__123Graph_CCHART_1" hidden="1">#REF!</definedName>
    <definedName name="__90DIARIZED" localSheetId="7">#REF!</definedName>
    <definedName name="__90DIARIZED" localSheetId="0">#REF!</definedName>
    <definedName name="__90DIARIZED">#REF!</definedName>
    <definedName name="__90RDIARIZED" localSheetId="7">#REF!</definedName>
    <definedName name="__90RDIARIZED">#REF!</definedName>
    <definedName name="__BEG1" localSheetId="7">#REF!</definedName>
    <definedName name="__BEG1">#REF!</definedName>
    <definedName name="__BEG2">#REF!</definedName>
    <definedName name="__buu4">#REF!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END1">#REF!</definedName>
    <definedName name="__END2">#REF!</definedName>
    <definedName name="__EPS03" localSheetId="0">#REF!</definedName>
    <definedName name="__EPS03">#REF!</definedName>
    <definedName name="__EPS04" localSheetId="0">#REF!</definedName>
    <definedName name="__EPS04">#REF!</definedName>
    <definedName name="__EPS05" localSheetId="0">#REF!</definedName>
    <definedName name="__EPS05">#REF!</definedName>
    <definedName name="__EPS06" localSheetId="0">#REF!</definedName>
    <definedName name="__EPS06">#REF!</definedName>
    <definedName name="__EPS07" localSheetId="0">#REF!</definedName>
    <definedName name="__EPS07">#REF!</definedName>
    <definedName name="__EPS10" localSheetId="0">#REF!</definedName>
    <definedName name="__EPS10">#REF!</definedName>
    <definedName name="__FAS109">#REF!</definedName>
    <definedName name="__FDS_HYPERLINK_TOGGLE_STATE__" hidden="1">"ON"</definedName>
    <definedName name="__FDS_UNIQUE_RANGE_ID_GENERATOR_COUNTER" hidden="1">1</definedName>
    <definedName name="__IntlFixup" hidden="1">TRUE</definedName>
    <definedName name="__pg1" localSheetId="7">#REF!</definedName>
    <definedName name="__pg1">#REF!</definedName>
    <definedName name="__pg2" localSheetId="7">#REF!</definedName>
    <definedName name="__pg2">#REF!</definedName>
    <definedName name="__qw2" localSheetId="19" hidden="1">{0,0,0,0;0,0,0,0;0,0,0,0;0,0,0,0;0,0,0,0;0,0,0,0}</definedName>
    <definedName name="__qw2" localSheetId="0" hidden="1">{0,0,0,0;0,0,0,0;0,0,0,0;0,0,0,0;0,0,0,0;0,0,0,0}</definedName>
    <definedName name="__qw2" hidden="1">{0,0,0,0;0,0,0,0;0,0,0,0;0,0,0,0;0,0,0,0;0,0,0,0}</definedName>
    <definedName name="__r" hidden="1">"Formula removed, name can be deleted."</definedName>
    <definedName name="__sam1">#REF!</definedName>
    <definedName name="__SO2" localSheetId="7">#REF!</definedName>
    <definedName name="__SO2">#REF!</definedName>
    <definedName name="__ss1">#REF!</definedName>
    <definedName name="__SUM1473">#REF!</definedName>
    <definedName name="__tet12" localSheetId="6" hidden="1">{"assumptions",#N/A,FALSE,"Scenario 1";"valuation",#N/A,FALSE,"Scenario 1"}</definedName>
    <definedName name="__tet12" localSheetId="19" hidden="1">{"assumptions",#N/A,FALSE,"Scenario 1";"valuation",#N/A,FALSE,"Scenario 1"}</definedName>
    <definedName name="__tet12" localSheetId="0" hidden="1">{"assumptions",#N/A,FALSE,"Scenario 1";"valuation",#N/A,FALSE,"Scenario 1"}</definedName>
    <definedName name="__tet12" hidden="1">{"assumptions",#N/A,FALSE,"Scenario 1";"valuation",#N/A,FALSE,"Scenario 1"}</definedName>
    <definedName name="__tet5" localSheetId="6" hidden="1">{"assumptions",#N/A,FALSE,"Scenario 1";"valuation",#N/A,FALSE,"Scenario 1"}</definedName>
    <definedName name="__tet5" localSheetId="19" hidden="1">{"assumptions",#N/A,FALSE,"Scenario 1";"valuation",#N/A,FALSE,"Scenario 1"}</definedName>
    <definedName name="__tet5" localSheetId="0" hidden="1">{"assumptions",#N/A,FALSE,"Scenario 1";"valuation",#N/A,FALSE,"Scenario 1"}</definedName>
    <definedName name="__tet5" hidden="1">{"assumptions",#N/A,FALSE,"Scenario 1";"valuation",#N/A,FALSE,"Scenario 1"}</definedName>
    <definedName name="__xz4" localSheetId="19" hidden="1">{0,0,0,0;0,0,0,0;0,0,0,0;0,0,0,0;0,0,0,0;0,0,0,0}</definedName>
    <definedName name="__xz4" localSheetId="0" hidden="1">{0,0,0,0;0,0,0,0;0,0,0,0;0,0,0,0;0,0,0,0;0,0,0,0}</definedName>
    <definedName name="__xz4" hidden="1">{0,0,0,0;0,0,0,0;0,0,0,0;0,0,0,0;0,0,0,0;0,0,0,0}</definedName>
    <definedName name="_1">#REF!</definedName>
    <definedName name="_1___123Graph_AChart_1A" localSheetId="0" hidden="1">#REF!</definedName>
    <definedName name="_1___123Graph_AChart_1A" hidden="1">#REF!</definedName>
    <definedName name="_1__123Graph_AADV_GDP" localSheetId="0" hidden="1">#REF!</definedName>
    <definedName name="_1__123Graph_AADV_GDP" hidden="1">#REF!</definedName>
    <definedName name="_1__123Graph_ACHART_1" localSheetId="0" hidden="1">#REF!</definedName>
    <definedName name="_1__123Graph_ACHART_1" hidden="1">#REF!</definedName>
    <definedName name="_1__123Graph_AChart_1A" localSheetId="0" hidden="1">#REF!</definedName>
    <definedName name="_1__123Graph_AChart_1A" hidden="1">#REF!</definedName>
    <definedName name="_1__FDSAUDITLINK__" localSheetId="19"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1__FDSAUDITLINK__" localSheetId="0"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1__FDSAUDITLINK__"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1_0NEL" localSheetId="7">#REF!</definedName>
    <definedName name="_1_0NEL" localSheetId="0">#REF!</definedName>
    <definedName name="_1_0NEL">#REF!</definedName>
    <definedName name="_1_191ANALYSIS" localSheetId="7">#REF!</definedName>
    <definedName name="_1_191ANALYSIS" localSheetId="0">#REF!</definedName>
    <definedName name="_1_191ANALYSIS">#REF!</definedName>
    <definedName name="_1_48DIARIZED" localSheetId="7">#REF!</definedName>
    <definedName name="_1_48DIARIZED">#REF!</definedName>
    <definedName name="_10__123Graph_ACHART_1" localSheetId="0" hidden="1">#REF!</definedName>
    <definedName name="_10__123Graph_ACHART_1" hidden="1">#REF!</definedName>
    <definedName name="_10__123Graph_BADV_GDPR" localSheetId="0" hidden="1">#REF!</definedName>
    <definedName name="_10__123Graph_BADV_GDPR" hidden="1">#REF!</definedName>
    <definedName name="_10__123Graph_BChart_58B" localSheetId="0" hidden="1">#REF!</definedName>
    <definedName name="_10__123Graph_BChart_58B" hidden="1">#REF!</definedName>
    <definedName name="_10__123Graph_COP75_25PRICE" localSheetId="0" hidden="1">#REF!</definedName>
    <definedName name="_10__123Graph_COP75_25PRICE" hidden="1">#REF!</definedName>
    <definedName name="_10__123Graph_DCHART_1" localSheetId="0" hidden="1">#REF!</definedName>
    <definedName name="_10__123Graph_DCHART_1" hidden="1">#REF!</definedName>
    <definedName name="_10__FDSAUDITLINK__" localSheetId="19"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0__FDSAUDITLINK__" localSheetId="0"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0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0_48DIARIZED" localSheetId="7">#REF!</definedName>
    <definedName name="_10_48DIARIZED">#REF!</definedName>
    <definedName name="_10_90DIARIZED" localSheetId="7">#REF!</definedName>
    <definedName name="_10_90DIARIZED">#REF!</definedName>
    <definedName name="_100__FDSAUDITLINK__" localSheetId="19"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00__FDSAUDITLINK__" localSheetId="0"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00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000__123Graph_XCHART_5" localSheetId="0" hidden="1">#REF!</definedName>
    <definedName name="_1000__123Graph_XCHART_5" hidden="1">#REF!</definedName>
    <definedName name="_1001__123Graph_XChart_58B" localSheetId="0" hidden="1">#REF!</definedName>
    <definedName name="_1001__123Graph_XChart_58B" hidden="1">#REF!</definedName>
    <definedName name="_101__FDSAUDITLINK__" localSheetId="19"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01__FDSAUDITLINK__" localSheetId="0"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01__FDSAUDITLINK__"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02__FDSAUDITLINK__" localSheetId="19"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02__FDSAUDITLINK__" localSheetId="0"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02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0236">#REF!</definedName>
    <definedName name="_103__FDSAUDITLINK__" localSheetId="19"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03__FDSAUDITLINK__" localSheetId="0"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03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04__FDSAUDITLINK__" localSheetId="19"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04__FDSAUDITLINK__" localSheetId="0"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04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05__FDSAUDITLINK__" localSheetId="19"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05__FDSAUDITLINK__" localSheetId="0"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05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0NEE_OPGA" localSheetId="7">#REF!</definedName>
    <definedName name="_10NEE_OPGA">#REF!</definedName>
    <definedName name="_11__123Graph_BADV_PCE" localSheetId="0" hidden="1">#REF!</definedName>
    <definedName name="_11__123Graph_BADV_PCE" hidden="1">#REF!</definedName>
    <definedName name="_11__123Graph_BChart_1A" localSheetId="0" hidden="1">#REF!</definedName>
    <definedName name="_11__123Graph_BChart_1A" hidden="1">#REF!</definedName>
    <definedName name="_11__123Graph_COP75_25RETURN" localSheetId="0" hidden="1">#REF!</definedName>
    <definedName name="_11__123Graph_COP75_25RETURN" hidden="1">#REF!</definedName>
    <definedName name="_11__123Graph_XCHART_1" localSheetId="0" hidden="1">#REF!</definedName>
    <definedName name="_11__123Graph_XCHART_1" hidden="1">#REF!</definedName>
    <definedName name="_11__123Graph_XChart_1A" localSheetId="0" hidden="1">#REF!</definedName>
    <definedName name="_11__123Graph_XChart_1A" hidden="1">#REF!</definedName>
    <definedName name="_11__FDSAUDITLINK__" localSheetId="19"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__FDSAUDITLINK__" localSheetId="0"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_48RDIARIZED" localSheetId="7">#REF!</definedName>
    <definedName name="_11_48RDIARIZED">#REF!</definedName>
    <definedName name="_11_90RDIARIZED" localSheetId="7">#REF!</definedName>
    <definedName name="_11_90RDIARIZED">#REF!</definedName>
    <definedName name="_113__FDSAUDITLINK__" localSheetId="19"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113__FDSAUDITLINK__" localSheetId="0"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113__FDSAUDITLINK__"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113F0" localSheetId="7">+#REF!+#REF!+#REF!+#REF!+#REF!+#REF!+#REF!+#REF!+#REF!+#REF!+#REF!+#REF!+#REF!+#REF!</definedName>
    <definedName name="_113F0" localSheetId="0">+#REF!+#REF!+#REF!+#REF!+#REF!+#REF!+#REF!+#REF!+#REF!+#REF!+#REF!+#REF!+#REF!+#REF!</definedName>
    <definedName name="_113F0">+#REF!+#REF!+#REF!+#REF!+#REF!+#REF!+#REF!+#REF!+#REF!+#REF!+#REF!+#REF!+#REF!+#REF!</definedName>
    <definedName name="_114__FDSAUDITLINK__" localSheetId="19"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114__FDSAUDITLINK__" localSheetId="0"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114__FDSAUDITLINK__"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115__FDSAUDITLINK__" localSheetId="19"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15__FDSAUDITLINK__" localSheetId="0"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15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16__FDSAUDITLINK__" localSheetId="19"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116__FDSAUDITLINK__" localSheetId="0"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116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117__FDSAUDITLINK__" localSheetId="19"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17__FDSAUDITLINK__" localSheetId="0"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17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18__FDSAUDITLINK__" localSheetId="19"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8__FDSAUDITLINK__" localSheetId="0"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8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9__FDSAUDITLINK__" localSheetId="19"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19__FDSAUDITLINK__" localSheetId="0"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19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2__123Graph_BADV_PCGD" localSheetId="0" hidden="1">#REF!</definedName>
    <definedName name="_12__123Graph_BADV_PCGD" hidden="1">#REF!</definedName>
    <definedName name="_12__123Graph_BChart_58B" localSheetId="0" hidden="1">#REF!</definedName>
    <definedName name="_12__123Graph_BChart_58B" hidden="1">#REF!</definedName>
    <definedName name="_12__123Graph_DHO_MPRICE" localSheetId="0" hidden="1">#REF!</definedName>
    <definedName name="_12__123Graph_DHO_MPRICE" hidden="1">#REF!</definedName>
    <definedName name="_12__123Graph_XChart_58B" localSheetId="0" hidden="1">#REF!</definedName>
    <definedName name="_12__123Graph_XChart_58B" hidden="1">#REF!</definedName>
    <definedName name="_12__FDSAUDITLINK__" localSheetId="19"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2__FDSAUDITLINK__" localSheetId="0"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2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2_0SSCOMMAL" localSheetId="7">#REF!</definedName>
    <definedName name="_12_0SSCOMMAL" localSheetId="0">#REF!</definedName>
    <definedName name="_12_0SSCOMMAL">#REF!</definedName>
    <definedName name="_12_48RERUN" localSheetId="7">#REF!</definedName>
    <definedName name="_12_48RERUN" localSheetId="0">#REF!</definedName>
    <definedName name="_12_48RERUN">#REF!</definedName>
    <definedName name="_120__FDSAUDITLINK__" localSheetId="19"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120__FDSAUDITLINK__" localSheetId="0"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120__FDSAUDITLINK__"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121__FDSAUDITLINK__" localSheetId="19"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121__FDSAUDITLINK__" localSheetId="0"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121__FDSAUDITLINK__"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122__FDSAUDITLINK__" localSheetId="19"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122__FDSAUDITLINK__" localSheetId="0"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122__FDSAUDITLINK__"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123__FDSAUDITLINK__" localSheetId="19"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23__FDSAUDITLINK__" localSheetId="0"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23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234" localSheetId="7" hidden="1">#REF!</definedName>
    <definedName name="_1234" localSheetId="0" hidden="1">#REF!</definedName>
    <definedName name="_1234" hidden="1">#REF!</definedName>
    <definedName name="_123E0" localSheetId="7">+#REF!+#REF!+#REF!+#REF!+#REF!+#REF!+#REF!+#REF!+#REF!+#REF!+#REF!+#REF!+#REF!+#REF!</definedName>
    <definedName name="_123E0" localSheetId="0">+#REF!+#REF!+#REF!+#REF!+#REF!+#REF!+#REF!+#REF!+#REF!+#REF!+#REF!+#REF!+#REF!+#REF!</definedName>
    <definedName name="_123E0">+#REF!+#REF!+#REF!+#REF!+#REF!+#REF!+#REF!+#REF!+#REF!+#REF!+#REF!+#REF!+#REF!+#REF!</definedName>
    <definedName name="_123Grah_b1" hidden="1">#REF!</definedName>
    <definedName name="_124__FDSAUDITLINK__" localSheetId="19"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24__FDSAUDITLINK__" localSheetId="0"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24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25__FDSAUDITLINK__" localSheetId="19"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25__FDSAUDITLINK__" localSheetId="0"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25__FDSAUDITLINK__"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26__FDSAUDITLINK__" localSheetId="19"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26__FDSAUDITLINK__" localSheetId="0"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26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27__FDSAUDITLINK__" localSheetId="19"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27__FDSAUDITLINK__" localSheetId="0"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27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28__FDSAUDITLINK__" localSheetId="19"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28__FDSAUDITLINK__" localSheetId="0"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28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29__FDSAUDITLINK__" localSheetId="19"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129__FDSAUDITLINK__" localSheetId="0"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129__FDSAUDITLINK__"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12NEL" localSheetId="7">#REF!</definedName>
    <definedName name="_12NEL" localSheetId="0">#REF!</definedName>
    <definedName name="_12NEL">#REF!</definedName>
    <definedName name="_12SSCOMMAL" localSheetId="7">#REF!</definedName>
    <definedName name="_12SSCOMMAL" localSheetId="0">#REF!</definedName>
    <definedName name="_12SSCOMMAL">#REF!</definedName>
    <definedName name="_13__123Graph_BMAG_PCE" localSheetId="0" hidden="1">#REF!</definedName>
    <definedName name="_13__123Graph_BMAG_PCE" hidden="1">#REF!</definedName>
    <definedName name="_13__123Graph_DO_MPRICE" localSheetId="0" hidden="1">#REF!</definedName>
    <definedName name="_13__123Graph_DO_MPRICE" hidden="1">#REF!</definedName>
    <definedName name="_13_48DIARIZED" localSheetId="7">#REF!</definedName>
    <definedName name="_13_48DIARIZED" localSheetId="0">#REF!</definedName>
    <definedName name="_13_48DIARIZED">#REF!</definedName>
    <definedName name="_130__FDSAUDITLINK__" localSheetId="19"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130__FDSAUDITLINK__" localSheetId="0"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130__FDSAUDITLINK__"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131__FDSAUDITLINK__" localSheetId="19"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131__FDSAUDITLINK__" localSheetId="0"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131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132__FDSAUDITLINK__" localSheetId="19"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132__FDSAUDITLINK__" localSheetId="0"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132__FDSAUDITLINK__"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133__FDSAUDITLINK__" localSheetId="19"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133__FDSAUDITLINK__" localSheetId="0"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133__FDSAUDITLINK__"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133F0" localSheetId="7">+#REF!+#REF!+#REF!+#REF!+#REF!+#REF!+#REF!+#REF!+#REF!+#REF!+#REF!+#REF!+#REF!+#REF!</definedName>
    <definedName name="_133F0">+#REF!+#REF!+#REF!+#REF!+#REF!+#REF!+#REF!+#REF!+#REF!+#REF!+#REF!+#REF!+#REF!+#REF!</definedName>
    <definedName name="_134__FDSAUDITLINK__" localSheetId="19"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34__FDSAUDITLINK__" localSheetId="0"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34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35__FDSAUDITLINK__" localSheetId="19"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35__FDSAUDITLINK__" localSheetId="0"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35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36__FDSAUDITLINK__" localSheetId="19"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36__FDSAUDITLINK__" localSheetId="0"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36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37__FDSAUDITLINK__" localSheetId="19"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37__FDSAUDITLINK__" localSheetId="0"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37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38__FDSAUDITLINK__" localSheetId="19"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38__FDSAUDITLINK__" localSheetId="0"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38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3NEE_OPGA" localSheetId="7">#REF!</definedName>
    <definedName name="_13NEE_OPGA" localSheetId="0">#REF!</definedName>
    <definedName name="_13NEE_OPGA">#REF!</definedName>
    <definedName name="_14__123Graph_BNRET_PCE" localSheetId="0" hidden="1">#REF!</definedName>
    <definedName name="_14__123Graph_BNRET_PCE" hidden="1">#REF!</definedName>
    <definedName name="_14__123Graph_DOP75_25PRICE" localSheetId="0" hidden="1">#REF!</definedName>
    <definedName name="_14__123Graph_DOP75_25PRICE" hidden="1">#REF!</definedName>
    <definedName name="_14__123Graph_XChart_1A" localSheetId="0" hidden="1">#REF!</definedName>
    <definedName name="_14__123Graph_XChart_1A" hidden="1">#REF!</definedName>
    <definedName name="_14_0SSCOMMAL" localSheetId="7">#REF!</definedName>
    <definedName name="_14_0SSCOMMAL" localSheetId="0">#REF!</definedName>
    <definedName name="_14_0SSCOMMAL">#REF!</definedName>
    <definedName name="_14_48RDIARIZED" localSheetId="7">#REF!</definedName>
    <definedName name="_14_48RDIARIZED" localSheetId="0">#REF!</definedName>
    <definedName name="_14_48RDIARIZED">#REF!</definedName>
    <definedName name="_142XX_" localSheetId="7" hidden="1">#REF!</definedName>
    <definedName name="_142XX_" localSheetId="0" hidden="1">#REF!</definedName>
    <definedName name="_142XX_" hidden="1">#REF!</definedName>
    <definedName name="_143E0" localSheetId="7">+#REF!+#REF!+#REF!+#REF!+#REF!+#REF!+#REF!+#REF!+#REF!+#REF!+#REF!+#REF!+#REF!+#REF!</definedName>
    <definedName name="_143E0" localSheetId="0">+#REF!+#REF!+#REF!+#REF!+#REF!+#REF!+#REF!+#REF!+#REF!+#REF!+#REF!+#REF!+#REF!+#REF!</definedName>
    <definedName name="_143E0">+#REF!+#REF!+#REF!+#REF!+#REF!+#REF!+#REF!+#REF!+#REF!+#REF!+#REF!+#REF!+#REF!+#REF!</definedName>
    <definedName name="_144__123Graph_XCHART_1" localSheetId="0" hidden="1">#REF!</definedName>
    <definedName name="_144__123Graph_XCHART_1" hidden="1">#REF!</definedName>
    <definedName name="_14NEL" localSheetId="7">#REF!</definedName>
    <definedName name="_14NEL" localSheetId="0">#REF!</definedName>
    <definedName name="_14NEL">#REF!</definedName>
    <definedName name="_14SSCOMMAL" localSheetId="7">#REF!</definedName>
    <definedName name="_14SSCOMMAL" localSheetId="0">#REF!</definedName>
    <definedName name="_14SSCOMMAL">#REF!</definedName>
    <definedName name="_15__123Graph_BNRT_PCE" localSheetId="0" hidden="1">#REF!</definedName>
    <definedName name="_15__123Graph_BNRT_PCE" hidden="1">#REF!</definedName>
    <definedName name="_15__123Graph_DOP75_25RETURN" localSheetId="0" hidden="1">#REF!</definedName>
    <definedName name="_15__123Graph_DOP75_25RETURN" hidden="1">#REF!</definedName>
    <definedName name="_15__123Graph_XChart_58B" localSheetId="0" hidden="1">#REF!</definedName>
    <definedName name="_15__123Graph_XChart_58B" hidden="1">#REF!</definedName>
    <definedName name="_15_48RERUN" localSheetId="7">#REF!</definedName>
    <definedName name="_15_48RERUN" localSheetId="0">#REF!</definedName>
    <definedName name="_15_48RERUN">#REF!</definedName>
    <definedName name="_15_90DIARIZED" localSheetId="7">#REF!</definedName>
    <definedName name="_15_90DIARIZED">#REF!</definedName>
    <definedName name="_153E0" localSheetId="7">+#REF!+#REF!+#REF!+#REF!+#REF!+#REF!+#REF!+#REF!+#REF!+#REF!+#REF!+#REF!+#REF!+#REF!</definedName>
    <definedName name="_153E0">+#REF!+#REF!+#REF!+#REF!+#REF!+#REF!+#REF!+#REF!+#REF!+#REF!+#REF!+#REF!+#REF!+#REF!</definedName>
    <definedName name="_15SSCOMMAL" localSheetId="7">#REF!</definedName>
    <definedName name="_15SSCOMMAL" localSheetId="0">#REF!</definedName>
    <definedName name="_15SSCOMMAL">#REF!</definedName>
    <definedName name="_16__123Graph_CADV_PCE" localSheetId="0" hidden="1">#REF!</definedName>
    <definedName name="_16__123Graph_CADV_PCE" hidden="1">#REF!</definedName>
    <definedName name="_16__123Graph_EHO_MPRICE" localSheetId="0" hidden="1">#REF!</definedName>
    <definedName name="_16__123Graph_EHO_MPRICE" hidden="1">#REF!</definedName>
    <definedName name="_16__FDSAUDITLINK__" localSheetId="19"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6__FDSAUDITLINK__" localSheetId="0"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6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6_48DIARIZED" localSheetId="7">#REF!</definedName>
    <definedName name="_16_48DIARIZED">#REF!</definedName>
    <definedName name="_16_90RDIARIZED" localSheetId="7">#REF!</definedName>
    <definedName name="_16_90RDIARIZED">#REF!</definedName>
    <definedName name="_163E0" localSheetId="7">+#REF!+#REF!+#REF!+#REF!+#REF!+#REF!+#REF!+#REF!+#REF!+#REF!+#REF!+#REF!+#REF!+#REF!</definedName>
    <definedName name="_163E0">+#REF!+#REF!+#REF!+#REF!+#REF!+#REF!+#REF!+#REF!+#REF!+#REF!+#REF!+#REF!+#REF!+#REF!</definedName>
    <definedName name="_17__123Graph_EO_MPRICE" localSheetId="0" hidden="1">#REF!</definedName>
    <definedName name="_17__123Graph_EO_MPRICE" hidden="1">#REF!</definedName>
    <definedName name="_17__123Graph_XADV_GDP" localSheetId="0" hidden="1">#REF!</definedName>
    <definedName name="_17__123Graph_XADV_GDP" hidden="1">#REF!</definedName>
    <definedName name="_17__FDSAUDITLINK__" localSheetId="19"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7__FDSAUDITLINK__" localSheetId="0"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7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7_90RERUN" localSheetId="7">#REF!</definedName>
    <definedName name="_17_90RERUN">#REF!</definedName>
    <definedName name="_173__123Graph_ACHART_4" localSheetId="0" hidden="1">#REF!</definedName>
    <definedName name="_173__123Graph_ACHART_4" hidden="1">#REF!</definedName>
    <definedName name="_18__123Graph_EOP75_25PRICE" localSheetId="0" hidden="1">#REF!</definedName>
    <definedName name="_18__123Graph_EOP75_25PRICE" hidden="1">#REF!</definedName>
    <definedName name="_18__123Graph_XADV_GDPR" localSheetId="0" hidden="1">#REF!</definedName>
    <definedName name="_18__123Graph_XADV_GDPR" hidden="1">#REF!</definedName>
    <definedName name="_18__FDSAUDITLINK__" localSheetId="19"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8__FDSAUDITLINK__" localSheetId="0"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8__FDSAUDITLINK__"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8_48RDIARIZED" localSheetId="7">#REF!</definedName>
    <definedName name="_18_48RDIARIZED">#REF!</definedName>
    <definedName name="_18_90DIARIZED" localSheetId="7">#REF!</definedName>
    <definedName name="_18_90DIARIZED">#REF!</definedName>
    <definedName name="_18ACCT_SUMM" localSheetId="7">#REF!</definedName>
    <definedName name="_18ACCT_SUMM">#REF!</definedName>
    <definedName name="_19__123Graph_EOP75_25RETURN" localSheetId="0" hidden="1">#REF!</definedName>
    <definedName name="_19__123Graph_EOP75_25RETURN" hidden="1">#REF!</definedName>
    <definedName name="_19__123Graph_XADV_PCE" localSheetId="0" hidden="1">#REF!</definedName>
    <definedName name="_19__123Graph_XADV_PCE" hidden="1">#REF!</definedName>
    <definedName name="_19__FDSAUDITLINK__" localSheetId="19"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9__FDSAUDITLINK__" localSheetId="0"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9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9_48RERUN" localSheetId="7">#REF!</definedName>
    <definedName name="_19_48RERUN">#REF!</definedName>
    <definedName name="_19_90RDIARIZED" localSheetId="7">#REF!</definedName>
    <definedName name="_19_90RDIARIZED">#REF!</definedName>
    <definedName name="_193E0" localSheetId="7">+#REF!+#REF!+#REF!+#REF!+#REF!+#REF!+#REF!+#REF!+#REF!+#REF!+#REF!+#REF!+#REF!+#REF!</definedName>
    <definedName name="_193E0">+#REF!+#REF!+#REF!+#REF!+#REF!+#REF!+#REF!+#REF!+#REF!+#REF!+#REF!+#REF!+#REF!+#REF!</definedName>
    <definedName name="_1A3D0" localSheetId="7">+#REF!+#REF!+#REF!+#REF!+#REF!+#REF!+#REF!+#REF!+#REF!+#REF!+#REF!+#REF!+#REF!+#REF!</definedName>
    <definedName name="_1A3D0">+#REF!+#REF!+#REF!+#REF!+#REF!+#REF!+#REF!+#REF!+#REF!+#REF!+#REF!+#REF!+#REF!+#REF!</definedName>
    <definedName name="_1B3D0" localSheetId="7">+#REF!+#REF!+#REF!+#REF!+#REF!+#REF!+#REF!+#REF!+#REF!+#REF!+#REF!+#REF!+#REF!+#REF!</definedName>
    <definedName name="_1B3D0">+#REF!+#REF!+#REF!+#REF!+#REF!+#REF!+#REF!+#REF!+#REF!+#REF!+#REF!+#REF!+#REF!+#REF!</definedName>
    <definedName name="_1B3F0">+#REF!+#REF!+#REF!+#REF!+#REF!+#REF!+#REF!+#REF!+#REF!+#REF!+#REF!+#REF!+#REF!+#REF!</definedName>
    <definedName name="_1C3E0">+#REF!+#REF!+#REF!+#REF!+#REF!+#REF!+#REF!+#REF!+#REF!+#REF!+#REF!+#REF!+#REF!+#REF!</definedName>
    <definedName name="_1D3F0">+#REF!+#REF!+#REF!+#REF!+#REF!+#REF!+#REF!+#REF!+#REF!+#REF!+#REF!+#REF!+#REF!+#REF!</definedName>
    <definedName name="_1E_1">#N/A</definedName>
    <definedName name="_1E3E0" localSheetId="7">+#REF!+#REF!+#REF!+#REF!+#REF!+#REF!+#REF!+#REF!+#REF!+#REF!+#REF!+#REF!+#REF!+#REF!</definedName>
    <definedName name="_1E3E0">+#REF!+#REF!+#REF!+#REF!+#REF!+#REF!+#REF!+#REF!+#REF!+#REF!+#REF!+#REF!+#REF!+#REF!</definedName>
    <definedName name="_1PREV_SVI_COST" localSheetId="0">#REF!</definedName>
    <definedName name="_1PREV_SVI_COST">#REF!</definedName>
    <definedName name="_2___123Graph_AChart_58B" localSheetId="0" hidden="1">#REF!</definedName>
    <definedName name="_2___123Graph_AChart_58B" hidden="1">#REF!</definedName>
    <definedName name="_2__123Graph_AADV_GDPR" localSheetId="0" hidden="1">#REF!</definedName>
    <definedName name="_2__123Graph_AADV_GDPR" hidden="1">#REF!</definedName>
    <definedName name="_2__123Graph_AChart_1A" localSheetId="0" hidden="1">#REF!</definedName>
    <definedName name="_2__123Graph_AChart_1A" hidden="1">#REF!</definedName>
    <definedName name="_2__123Graph_AChart_58B" localSheetId="0" hidden="1">#REF!</definedName>
    <definedName name="_2__123Graph_AChart_58B" hidden="1">#REF!</definedName>
    <definedName name="_2__123Graph_AOP75_25PRICE" localSheetId="7" hidden="1">#REF!</definedName>
    <definedName name="_2__123Graph_AOP75_25PRICE" localSheetId="0" hidden="1">#REF!</definedName>
    <definedName name="_2__123Graph_AOP75_25PRICE" hidden="1">#REF!</definedName>
    <definedName name="_2__FDSAUDITLINK__" localSheetId="19"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2__FDSAUDITLINK__" localSheetId="0"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2__FDSAUDITLINK__"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2_0NEL" localSheetId="7">#REF!</definedName>
    <definedName name="_2_0NEL" localSheetId="0">#REF!</definedName>
    <definedName name="_2_0NEL">#REF!</definedName>
    <definedName name="_2_0SSCOMMAL" localSheetId="7">#REF!</definedName>
    <definedName name="_2_0SSCOMMAL" localSheetId="0">#REF!</definedName>
    <definedName name="_2_0SSCOMMAL">#REF!</definedName>
    <definedName name="_2_48DIARIZED" localSheetId="7">#REF!</definedName>
    <definedName name="_2_48DIARIZED" localSheetId="0">#REF!</definedName>
    <definedName name="_2_48DIARIZED">#REF!</definedName>
    <definedName name="_2_48RDIARIZED" localSheetId="7">#REF!</definedName>
    <definedName name="_2_48RDIARIZED">#REF!</definedName>
    <definedName name="_20__123Graph_FHO_MPRICE" localSheetId="0" hidden="1">#REF!</definedName>
    <definedName name="_20__123Graph_FHO_MPRICE" hidden="1">#REF!</definedName>
    <definedName name="_20__123Graph_XADV_PCGD" localSheetId="0" hidden="1">#REF!</definedName>
    <definedName name="_20__123Graph_XADV_PCGD" hidden="1">#REF!</definedName>
    <definedName name="_20__FDSAUDITLINK__" localSheetId="19"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0__FDSAUDITLINK__" localSheetId="0"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0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0_90RERUN" localSheetId="7">#REF!</definedName>
    <definedName name="_20_90RERUN">#REF!</definedName>
    <definedName name="_209__123Graph_AChart_58B" localSheetId="0" hidden="1">#REF!</definedName>
    <definedName name="_209__123Graph_AChart_58B" hidden="1">#REF!</definedName>
    <definedName name="_20NEE_OPGA" localSheetId="7">#REF!</definedName>
    <definedName name="_20NEE_OPGA" localSheetId="0">#REF!</definedName>
    <definedName name="_20NEE_OPGA">#REF!</definedName>
    <definedName name="_21__123Graph_FO_MPRICE" localSheetId="0" hidden="1">#REF!</definedName>
    <definedName name="_21__123Graph_FO_MPRICE" hidden="1">#REF!</definedName>
    <definedName name="_21__123Graph_XMAG_PCE" localSheetId="0" hidden="1">#REF!</definedName>
    <definedName name="_21__123Graph_XMAG_PCE" hidden="1">#REF!</definedName>
    <definedName name="_21__FDSAUDITLINK__" localSheetId="19"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21__FDSAUDITLINK__" localSheetId="0"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21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21ACCT_SUMM" localSheetId="7">#REF!</definedName>
    <definedName name="_21ACCT_SUMM">#REF!</definedName>
    <definedName name="_22__123Graph_FOP75_25PRICE" localSheetId="0" hidden="1">#REF!</definedName>
    <definedName name="_22__123Graph_FOP75_25PRICE" hidden="1">#REF!</definedName>
    <definedName name="_22__123Graph_XNRET_PCE" localSheetId="0" hidden="1">#REF!</definedName>
    <definedName name="_22__123Graph_XNRET_PCE" hidden="1">#REF!</definedName>
    <definedName name="_22__FDSAUDITLINK__" localSheetId="19" hidden="1">{"fdsup://directions/FAT Viewer?action=UPDATE&amp;creator=factSet&amp;DYN_ARGS=true&amp;DOC_NAME=FAT:RGQ_ENTRPR_VAL_EV_SOURCE_WINDOW.FAT&amp;VAR:ID1=MGEE&amp;VAR:SDATE=20100312&amp;VAR:FDATE=20091231&amp;VAR:FREQ=DAILY&amp;VAR:RELITEM=&amp;VAR:CURRENCY=USD&amp;VAR:DB_TYPE=&amp;VAR:UNITS=M&amp;window=popu","p&amp;width=535&amp;height=425&amp;START_MAXIMIZED=FALSE&amp;Y=120"}</definedName>
    <definedName name="_22__FDSAUDITLINK__" localSheetId="0" hidden="1">{"fdsup://directions/FAT Viewer?action=UPDATE&amp;creator=factSet&amp;DYN_ARGS=true&amp;DOC_NAME=FAT:RGQ_ENTRPR_VAL_EV_SOURCE_WINDOW.FAT&amp;VAR:ID1=MGEE&amp;VAR:SDATE=20100312&amp;VAR:FDATE=20091231&amp;VAR:FREQ=DAILY&amp;VAR:RELITEM=&amp;VAR:CURRENCY=USD&amp;VAR:DB_TYPE=&amp;VAR:UNITS=M&amp;window=popu","p&amp;width=535&amp;height=425&amp;START_MAXIMIZED=FALSE&amp;Y=120"}</definedName>
    <definedName name="_22__FDSAUDITLINK__" hidden="1">{"fdsup://directions/FAT Viewer?action=UPDATE&amp;creator=factSet&amp;DYN_ARGS=true&amp;DOC_NAME=FAT:RGQ_ENTRPR_VAL_EV_SOURCE_WINDOW.FAT&amp;VAR:ID1=MGEE&amp;VAR:SDATE=20100312&amp;VAR:FDATE=20091231&amp;VAR:FREQ=DAILY&amp;VAR:RELITEM=&amp;VAR:CURRENCY=USD&amp;VAR:DB_TYPE=&amp;VAR:UNITS=M&amp;window=popu","p&amp;width=535&amp;height=425&amp;START_MAXIMIZED=FALSE&amp;Y=120"}</definedName>
    <definedName name="_22_0NEL" localSheetId="7">#REF!</definedName>
    <definedName name="_22_0NEL" localSheetId="0">#REF!</definedName>
    <definedName name="_22_0NEL">#REF!</definedName>
    <definedName name="_220__123Graph_ACHART_8" localSheetId="0" hidden="1">#REF!</definedName>
    <definedName name="_220__123Graph_ACHART_8" hidden="1">#REF!</definedName>
    <definedName name="_22NEL" localSheetId="7">#REF!</definedName>
    <definedName name="_22NEL" localSheetId="0">#REF!</definedName>
    <definedName name="_22NEL">#REF!</definedName>
    <definedName name="_23__123Graph_FOP75_25RETURN" localSheetId="0" hidden="1">#REF!</definedName>
    <definedName name="_23__123Graph_FOP75_25RETURN" hidden="1">#REF!</definedName>
    <definedName name="_23__123Graph_XNRET_RS" localSheetId="0" hidden="1">#REF!</definedName>
    <definedName name="_23__123Graph_XNRET_RS" hidden="1">#REF!</definedName>
    <definedName name="_23__FDSAUDITLINK__" localSheetId="19" hidden="1">{"fdsup://directions/FAT Viewer?action=UPDATE&amp;creator=factSet&amp;DYN_ARGS=true&amp;DOC_NAME=FAT:RGQ_ENTRPR_VAL_EV_SOURCE_WINDOW.FAT&amp;VAR:ID1=TEG&amp;VAR:SDATE=20100312&amp;VAR:FDATE=20091231&amp;VAR:FREQ=DAILY&amp;VAR:RELITEM=&amp;VAR:CURRENCY=USD&amp;VAR:DB_TYPE=&amp;VAR:UNITS=M&amp;window=popup","&amp;width=535&amp;height=425&amp;START_MAXIMIZED=FALSE&amp;Y=120"}</definedName>
    <definedName name="_23__FDSAUDITLINK__" localSheetId="0" hidden="1">{"fdsup://directions/FAT Viewer?action=UPDATE&amp;creator=factSet&amp;DYN_ARGS=true&amp;DOC_NAME=FAT:RGQ_ENTRPR_VAL_EV_SOURCE_WINDOW.FAT&amp;VAR:ID1=TEG&amp;VAR:SDATE=20100312&amp;VAR:FDATE=20091231&amp;VAR:FREQ=DAILY&amp;VAR:RELITEM=&amp;VAR:CURRENCY=USD&amp;VAR:DB_TYPE=&amp;VAR:UNITS=M&amp;window=popup","&amp;width=535&amp;height=425&amp;START_MAXIMIZED=FALSE&amp;Y=120"}</definedName>
    <definedName name="_23__FDSAUDITLINK__" hidden="1">{"fdsup://directions/FAT Viewer?action=UPDATE&amp;creator=factSet&amp;DYN_ARGS=true&amp;DOC_NAME=FAT:RGQ_ENTRPR_VAL_EV_SOURCE_WINDOW.FAT&amp;VAR:ID1=TEG&amp;VAR:SDATE=20100312&amp;VAR:FDATE=20091231&amp;VAR:FREQ=DAILY&amp;VAR:RELITEM=&amp;VAR:CURRENCY=USD&amp;VAR:DB_TYPE=&amp;VAR:UNITS=M&amp;window=popup","&amp;width=535&amp;height=425&amp;START_MAXIMIZED=FALSE&amp;Y=120"}</definedName>
    <definedName name="_23_0NEL" localSheetId="7">#REF!</definedName>
    <definedName name="_23_0NEL" localSheetId="0">#REF!</definedName>
    <definedName name="_23_0NEL">#REF!</definedName>
    <definedName name="_23_90DIARIZED" localSheetId="7">#REF!</definedName>
    <definedName name="_23_90DIARIZED" localSheetId="0">#REF!</definedName>
    <definedName name="_23_90DIARIZED">#REF!</definedName>
    <definedName name="_24__123Graph_BCHART_1" localSheetId="0" hidden="1">#REF!</definedName>
    <definedName name="_24__123Graph_BCHART_1" hidden="1">#REF!</definedName>
    <definedName name="_24__123Graph_XCHART_1" localSheetId="0" hidden="1">#REF!</definedName>
    <definedName name="_24__123Graph_XCHART_1" hidden="1">#REF!</definedName>
    <definedName name="_24__123Graph_XNRT_PCE" localSheetId="0" hidden="1">#REF!</definedName>
    <definedName name="_24__123Graph_XNRT_PCE" hidden="1">#REF!</definedName>
    <definedName name="_24__FDSAUDITLINK__" localSheetId="19" hidden="1">{"fdsup://directions/FAT Viewer?action=UPDATE&amp;creator=factSet&amp;DYN_ARGS=true&amp;DOC_NAME=FAT:RGQ_ENTRPR_VAL_EV_SOURCE_WINDOW.FAT&amp;VAR:ID1=GXP&amp;VAR:SDATE=20100312&amp;VAR:FDATE=20091231&amp;VAR:FREQ=DAILY&amp;VAR:RELITEM=&amp;VAR:CURRENCY=USD&amp;VAR:DB_TYPE=&amp;VAR:UNITS=M&amp;window=popup","&amp;width=535&amp;height=425&amp;START_MAXIMIZED=FALSE&amp;Y=120"}</definedName>
    <definedName name="_24__FDSAUDITLINK__" localSheetId="0" hidden="1">{"fdsup://directions/FAT Viewer?action=UPDATE&amp;creator=factSet&amp;DYN_ARGS=true&amp;DOC_NAME=FAT:RGQ_ENTRPR_VAL_EV_SOURCE_WINDOW.FAT&amp;VAR:ID1=GXP&amp;VAR:SDATE=20100312&amp;VAR:FDATE=20091231&amp;VAR:FREQ=DAILY&amp;VAR:RELITEM=&amp;VAR:CURRENCY=USD&amp;VAR:DB_TYPE=&amp;VAR:UNITS=M&amp;window=popup","&amp;width=535&amp;height=425&amp;START_MAXIMIZED=FALSE&amp;Y=120"}</definedName>
    <definedName name="_24__FDSAUDITLINK__" hidden="1">{"fdsup://directions/FAT Viewer?action=UPDATE&amp;creator=factSet&amp;DYN_ARGS=true&amp;DOC_NAME=FAT:RGQ_ENTRPR_VAL_EV_SOURCE_WINDOW.FAT&amp;VAR:ID1=GXP&amp;VAR:SDATE=20100312&amp;VAR:FDATE=20091231&amp;VAR:FREQ=DAILY&amp;VAR:RELITEM=&amp;VAR:CURRENCY=USD&amp;VAR:DB_TYPE=&amp;VAR:UNITS=M&amp;window=popup","&amp;width=535&amp;height=425&amp;START_MAXIMIZED=FALSE&amp;Y=120"}</definedName>
    <definedName name="_240__123Graph_XCHART_1" localSheetId="0" hidden="1">#REF!</definedName>
    <definedName name="_240__123Graph_XCHART_1" hidden="1">#REF!</definedName>
    <definedName name="_24SSCOMMAL" localSheetId="7">#REF!</definedName>
    <definedName name="_24SSCOMMAL" localSheetId="0">#REF!</definedName>
    <definedName name="_24SSCOMMAL">#REF!</definedName>
    <definedName name="_25__123Graph_XOP75_25PRICE" localSheetId="0" hidden="1">#REF!</definedName>
    <definedName name="_25__123Graph_XOP75_25PRICE" hidden="1">#REF!</definedName>
    <definedName name="_25__FDSAUDITLINK__" localSheetId="19" hidden="1">{"fdsup://directions/FAT Viewer?action=UPDATE&amp;creator=factSet&amp;DYN_ARGS=true&amp;DOC_NAME=FAT:RGQ_ENTRPR_VAL_EV_SOURCE_WINDOW.FAT&amp;VAR:ID1=EPD&amp;VAR:SDATE=20100312&amp;VAR:FDATE=20091231&amp;VAR:FREQ=DAILY&amp;VAR:RELITEM=&amp;VAR:CURRENCY=USD&amp;VAR:DB_TYPE=&amp;VAR:UNITS=M&amp;window=popup","&amp;width=535&amp;height=425&amp;START_MAXIMIZED=FALSE&amp;Y=120"}</definedName>
    <definedName name="_25__FDSAUDITLINK__" localSheetId="0" hidden="1">{"fdsup://directions/FAT Viewer?action=UPDATE&amp;creator=factSet&amp;DYN_ARGS=true&amp;DOC_NAME=FAT:RGQ_ENTRPR_VAL_EV_SOURCE_WINDOW.FAT&amp;VAR:ID1=EPD&amp;VAR:SDATE=20100312&amp;VAR:FDATE=20091231&amp;VAR:FREQ=DAILY&amp;VAR:RELITEM=&amp;VAR:CURRENCY=USD&amp;VAR:DB_TYPE=&amp;VAR:UNITS=M&amp;window=popup","&amp;width=535&amp;height=425&amp;START_MAXIMIZED=FALSE&amp;Y=120"}</definedName>
    <definedName name="_25__FDSAUDITLINK__" hidden="1">{"fdsup://directions/FAT Viewer?action=UPDATE&amp;creator=factSet&amp;DYN_ARGS=true&amp;DOC_NAME=FAT:RGQ_ENTRPR_VAL_EV_SOURCE_WINDOW.FAT&amp;VAR:ID1=EPD&amp;VAR:SDATE=20100312&amp;VAR:FDATE=20091231&amp;VAR:FREQ=DAILY&amp;VAR:RELITEM=&amp;VAR:CURRENCY=USD&amp;VAR:DB_TYPE=&amp;VAR:UNITS=M&amp;window=popup","&amp;width=535&amp;height=425&amp;START_MAXIMIZED=FALSE&amp;Y=120"}</definedName>
    <definedName name="_25_90RDIARIZED" localSheetId="7">#REF!</definedName>
    <definedName name="_25_90RDIARIZED">#REF!</definedName>
    <definedName name="_25NEE_OPGA" localSheetId="7">#REF!</definedName>
    <definedName name="_25NEE_OPGA" localSheetId="0">#REF!</definedName>
    <definedName name="_25NEE_OPGA">#REF!</definedName>
    <definedName name="_26__123Graph_XOP75_25RETURN" localSheetId="7" hidden="1">#REF!</definedName>
    <definedName name="_26__123Graph_XOP75_25RETURN" localSheetId="0" hidden="1">#REF!</definedName>
    <definedName name="_26__123Graph_XOP75_25RETURN" hidden="1">#REF!</definedName>
    <definedName name="_26__FDSAUDITLINK__" localSheetId="19" hidden="1">{"fdsup://directions/FAT Viewer?action=UPDATE&amp;creator=factSet&amp;DYN_ARGS=true&amp;DOC_NAME=FAT:RGQ_ENTRPR_VAL_EV_SOURCE_WINDOW.FAT&amp;VAR:ID1=ENOC&amp;VAR:SDATE=20100312&amp;VAR:FDATE=20091231&amp;VAR:FREQ=DAILY&amp;VAR:RELITEM=&amp;VAR:CURRENCY=USD&amp;VAR:DB_TYPE=&amp;VAR:UNITS=M&amp;window=popu","p&amp;width=535&amp;height=425&amp;START_MAXIMIZED=FALSE&amp;Y=120"}</definedName>
    <definedName name="_26__FDSAUDITLINK__" localSheetId="0" hidden="1">{"fdsup://directions/FAT Viewer?action=UPDATE&amp;creator=factSet&amp;DYN_ARGS=true&amp;DOC_NAME=FAT:RGQ_ENTRPR_VAL_EV_SOURCE_WINDOW.FAT&amp;VAR:ID1=ENOC&amp;VAR:SDATE=20100312&amp;VAR:FDATE=20091231&amp;VAR:FREQ=DAILY&amp;VAR:RELITEM=&amp;VAR:CURRENCY=USD&amp;VAR:DB_TYPE=&amp;VAR:UNITS=M&amp;window=popu","p&amp;width=535&amp;height=425&amp;START_MAXIMIZED=FALSE&amp;Y=120"}</definedName>
    <definedName name="_26__FDSAUDITLINK__" hidden="1">{"fdsup://directions/FAT Viewer?action=UPDATE&amp;creator=factSet&amp;DYN_ARGS=true&amp;DOC_NAME=FAT:RGQ_ENTRPR_VAL_EV_SOURCE_WINDOW.FAT&amp;VAR:ID1=ENOC&amp;VAR:SDATE=20100312&amp;VAR:FDATE=20091231&amp;VAR:FREQ=DAILY&amp;VAR:RELITEM=&amp;VAR:CURRENCY=USD&amp;VAR:DB_TYPE=&amp;VAR:UNITS=M&amp;window=popu","p&amp;width=535&amp;height=425&amp;START_MAXIMIZED=FALSE&amp;Y=120"}</definedName>
    <definedName name="_26_90RERUN" localSheetId="7">#REF!</definedName>
    <definedName name="_26_90RERUN">#REF!</definedName>
    <definedName name="_27__FDSAUDITLINK__" localSheetId="19"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27__FDSAUDITLINK__" localSheetId="0"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27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27ACCT_SUMM" localSheetId="7">#REF!</definedName>
    <definedName name="_27ACCT_SUMM">#REF!</definedName>
    <definedName name="_27NEL" localSheetId="7">#REF!</definedName>
    <definedName name="_27NEL">#REF!</definedName>
    <definedName name="_28__FDSAUDITLINK__" localSheetId="19" hidden="1">{"fdsup://directions/FAT Viewer?action=UPDATE&amp;creator=factSet&amp;DYN_ARGS=true&amp;DOC_NAME=FAT:RGQ_ENTRPR_VAL_EV_SOURCE_WINDOW.FAT&amp;VAR:ID1=CNX&amp;VAR:SDATE=20100312&amp;VAR:FDATE=20091231&amp;VAR:FREQ=DAILY&amp;VAR:RELITEM=&amp;VAR:CURRENCY=USD&amp;VAR:DB_TYPE=&amp;VAR:UNITS=M&amp;window=popup","&amp;width=535&amp;height=425&amp;START_MAXIMIZED=FALSE&amp;Y=120"}</definedName>
    <definedName name="_28__FDSAUDITLINK__" localSheetId="0" hidden="1">{"fdsup://directions/FAT Viewer?action=UPDATE&amp;creator=factSet&amp;DYN_ARGS=true&amp;DOC_NAME=FAT:RGQ_ENTRPR_VAL_EV_SOURCE_WINDOW.FAT&amp;VAR:ID1=CNX&amp;VAR:SDATE=20100312&amp;VAR:FDATE=20091231&amp;VAR:FREQ=DAILY&amp;VAR:RELITEM=&amp;VAR:CURRENCY=USD&amp;VAR:DB_TYPE=&amp;VAR:UNITS=M&amp;window=popup","&amp;width=535&amp;height=425&amp;START_MAXIMIZED=FALSE&amp;Y=120"}</definedName>
    <definedName name="_28__FDSAUDITLINK__" hidden="1">{"fdsup://directions/FAT Viewer?action=UPDATE&amp;creator=factSet&amp;DYN_ARGS=true&amp;DOC_NAME=FAT:RGQ_ENTRPR_VAL_EV_SOURCE_WINDOW.FAT&amp;VAR:ID1=CNX&amp;VAR:SDATE=20100312&amp;VAR:FDATE=20091231&amp;VAR:FREQ=DAILY&amp;VAR:RELITEM=&amp;VAR:CURRENCY=USD&amp;VAR:DB_TYPE=&amp;VAR:UNITS=M&amp;window=popup","&amp;width=535&amp;height=425&amp;START_MAXIMIZED=FALSE&amp;Y=120"}</definedName>
    <definedName name="_29__FDSAUDITLINK__" localSheetId="19"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9__FDSAUDITLINK__" localSheetId="0"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9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91__123Graph_BChart_1A" localSheetId="0" hidden="1">#REF!</definedName>
    <definedName name="_291__123Graph_BChart_1A" hidden="1">#REF!</definedName>
    <definedName name="_29SSCOMMAL" localSheetId="7">#REF!</definedName>
    <definedName name="_29SSCOMMAL" localSheetId="0">#REF!</definedName>
    <definedName name="_29SSCOMMAL">#REF!</definedName>
    <definedName name="_3___123Graph_BChart_1A" localSheetId="0" hidden="1">#REF!</definedName>
    <definedName name="_3___123Graph_BChart_1A" hidden="1">#REF!</definedName>
    <definedName name="_3__123Graph_AADV_PCE" localSheetId="0" hidden="1">#REF!</definedName>
    <definedName name="_3__123Graph_AADV_PCE" hidden="1">#REF!</definedName>
    <definedName name="_3__123Graph_AChart_58B" localSheetId="0" hidden="1">#REF!</definedName>
    <definedName name="_3__123Graph_AChart_58B" hidden="1">#REF!</definedName>
    <definedName name="_3__123Graph_AOP75_25RETURN" localSheetId="7" hidden="1">#REF!</definedName>
    <definedName name="_3__123Graph_AOP75_25RETURN" localSheetId="0" hidden="1">#REF!</definedName>
    <definedName name="_3__123Graph_AOP75_25RETURN" hidden="1">#REF!</definedName>
    <definedName name="_3__123Graph_BCHART_1" localSheetId="0" hidden="1">#REF!</definedName>
    <definedName name="_3__123Graph_BCHART_1" hidden="1">#REF!</definedName>
    <definedName name="_3__123Graph_BChart_1A" localSheetId="0" hidden="1">#REF!</definedName>
    <definedName name="_3__123Graph_BChart_1A" hidden="1">#REF!</definedName>
    <definedName name="_3__FDSAUDITLINK__" localSheetId="19"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3__FDSAUDITLINK__" localSheetId="0"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3__FDSAUDITLINK__"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3_0NEL" localSheetId="0">#REF!</definedName>
    <definedName name="_3_0NEL">#REF!</definedName>
    <definedName name="_3_191ANALYSIS" localSheetId="7">#REF!</definedName>
    <definedName name="_3_191ANALYSIS" localSheetId="0">#REF!</definedName>
    <definedName name="_3_191ANALYSIS">#REF!</definedName>
    <definedName name="_3_48RDIARIZED" localSheetId="7">#REF!</definedName>
    <definedName name="_3_48RDIARIZED">#REF!</definedName>
    <definedName name="_3_90DIARIZED" localSheetId="7">#REF!</definedName>
    <definedName name="_3_90DIARIZED">#REF!</definedName>
    <definedName name="_30__FDSAUDITLINK__" localSheetId="19"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30__FDSAUDITLINK__" localSheetId="0"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30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31__FDSAUDITLINK__" localSheetId="19" hidden="1">{"fdsup://directions/FAT Viewer?action=UPDATE&amp;creator=factSet&amp;DYN_ARGS=true&amp;DOC_NAME=FAT:RGQ_ENTRPR_VAL_EV_SOURCE_WINDOW.FAT&amp;VAR:ID1=ALE&amp;VAR:SDATE=20100312&amp;VAR:FDATE=20091231&amp;VAR:FREQ=DAILY&amp;VAR:RELITEM=&amp;VAR:CURRENCY=USD&amp;VAR:DB_TYPE=&amp;VAR:UNITS=M&amp;window=popup","&amp;width=535&amp;height=425&amp;START_MAXIMIZED=FALSE&amp;Y=120"}</definedName>
    <definedName name="_31__FDSAUDITLINK__" localSheetId="0" hidden="1">{"fdsup://directions/FAT Viewer?action=UPDATE&amp;creator=factSet&amp;DYN_ARGS=true&amp;DOC_NAME=FAT:RGQ_ENTRPR_VAL_EV_SOURCE_WINDOW.FAT&amp;VAR:ID1=ALE&amp;VAR:SDATE=20100312&amp;VAR:FDATE=20091231&amp;VAR:FREQ=DAILY&amp;VAR:RELITEM=&amp;VAR:CURRENCY=USD&amp;VAR:DB_TYPE=&amp;VAR:UNITS=M&amp;window=popup","&amp;width=535&amp;height=425&amp;START_MAXIMIZED=FALSE&amp;Y=120"}</definedName>
    <definedName name="_31__FDSAUDITLINK__" hidden="1">{"fdsup://directions/FAT Viewer?action=UPDATE&amp;creator=factSet&amp;DYN_ARGS=true&amp;DOC_NAME=FAT:RGQ_ENTRPR_VAL_EV_SOURCE_WINDOW.FAT&amp;VAR:ID1=ALE&amp;VAR:SDATE=20100312&amp;VAR:FDATE=20091231&amp;VAR:FREQ=DAILY&amp;VAR:RELITEM=&amp;VAR:CURRENCY=USD&amp;VAR:DB_TYPE=&amp;VAR:UNITS=M&amp;window=popup","&amp;width=535&amp;height=425&amp;START_MAXIMIZED=FALSE&amp;Y=120"}</definedName>
    <definedName name="_31_Dec_00">#REF!</definedName>
    <definedName name="_31_Jan_01">#REF!</definedName>
    <definedName name="_31NEE_OPGA" localSheetId="7">#REF!</definedName>
    <definedName name="_31NEE_OPGA" localSheetId="0">#REF!</definedName>
    <definedName name="_31NEE_OPGA">#REF!</definedName>
    <definedName name="_32__FDSAUDITLINK__" localSheetId="19" hidden="1">{"fdsup://directions/FAT Viewer?action=UPDATE&amp;creator=factSet&amp;DYN_ARGS=true&amp;DOC_NAME=FAT:RGQ_ENTRPR_VAL_EV_SOURCE_WINDOW.FAT&amp;VAR:ID1=XEL&amp;VAR:SDATE=20100312&amp;VAR:FDATE=20091231&amp;VAR:FREQ=DAILY&amp;VAR:RELITEM=&amp;VAR:CURRENCY=USD&amp;VAR:DB_TYPE=&amp;VAR:UNITS=M&amp;window=popup","&amp;width=535&amp;height=425&amp;START_MAXIMIZED=FALSE&amp;Y=120"}</definedName>
    <definedName name="_32__FDSAUDITLINK__" localSheetId="0" hidden="1">{"fdsup://directions/FAT Viewer?action=UPDATE&amp;creator=factSet&amp;DYN_ARGS=true&amp;DOC_NAME=FAT:RGQ_ENTRPR_VAL_EV_SOURCE_WINDOW.FAT&amp;VAR:ID1=XEL&amp;VAR:SDATE=20100312&amp;VAR:FDATE=20091231&amp;VAR:FREQ=DAILY&amp;VAR:RELITEM=&amp;VAR:CURRENCY=USD&amp;VAR:DB_TYPE=&amp;VAR:UNITS=M&amp;window=popup","&amp;width=535&amp;height=425&amp;START_MAXIMIZED=FALSE&amp;Y=120"}</definedName>
    <definedName name="_32__FDSAUDITLINK__" hidden="1">{"fdsup://directions/FAT Viewer?action=UPDATE&amp;creator=factSet&amp;DYN_ARGS=true&amp;DOC_NAME=FAT:RGQ_ENTRPR_VAL_EV_SOURCE_WINDOW.FAT&amp;VAR:ID1=XEL&amp;VAR:SDATE=20100312&amp;VAR:FDATE=20091231&amp;VAR:FREQ=DAILY&amp;VAR:RELITEM=&amp;VAR:CURRENCY=USD&amp;VAR:DB_TYPE=&amp;VAR:UNITS=M&amp;window=popup","&amp;width=535&amp;height=425&amp;START_MAXIMIZED=FALSE&amp;Y=120"}</definedName>
    <definedName name="_33__FDSAUDITLINK__" localSheetId="19"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33__FDSAUDITLINK__" localSheetId="0"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33__FDSAUDITLINK__"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33NEL" localSheetId="7">#REF!</definedName>
    <definedName name="_33NEL">#REF!</definedName>
    <definedName name="_34__FDSAUDITLINK__" localSheetId="19" hidden="1">{"fdsup://directions/FAT Viewer?action=UPDATE&amp;creator=factSet&amp;DYN_ARGS=true&amp;DOC_NAME=FAT:RGQ_ENTRPR_VAL_EV_SOURCE_WINDOW.FAT&amp;VAR:ID1=PGN&amp;VAR:SDATE=20100312&amp;VAR:FDATE=20091231&amp;VAR:FREQ=DAILY&amp;VAR:RELITEM=&amp;VAR:CURRENCY=USD&amp;VAR:DB_TYPE=&amp;VAR:UNITS=M&amp;window=popup","&amp;width=535&amp;height=425&amp;START_MAXIMIZED=FALSE&amp;Y=120"}</definedName>
    <definedName name="_34__FDSAUDITLINK__" localSheetId="0" hidden="1">{"fdsup://directions/FAT Viewer?action=UPDATE&amp;creator=factSet&amp;DYN_ARGS=true&amp;DOC_NAME=FAT:RGQ_ENTRPR_VAL_EV_SOURCE_WINDOW.FAT&amp;VAR:ID1=PGN&amp;VAR:SDATE=20100312&amp;VAR:FDATE=20091231&amp;VAR:FREQ=DAILY&amp;VAR:RELITEM=&amp;VAR:CURRENCY=USD&amp;VAR:DB_TYPE=&amp;VAR:UNITS=M&amp;window=popup","&amp;width=535&amp;height=425&amp;START_MAXIMIZED=FALSE&amp;Y=120"}</definedName>
    <definedName name="_34__FDSAUDITLINK__" hidden="1">{"fdsup://directions/FAT Viewer?action=UPDATE&amp;creator=factSet&amp;DYN_ARGS=true&amp;DOC_NAME=FAT:RGQ_ENTRPR_VAL_EV_SOURCE_WINDOW.FAT&amp;VAR:ID1=PGN&amp;VAR:SDATE=20100312&amp;VAR:FDATE=20091231&amp;VAR:FREQ=DAILY&amp;VAR:RELITEM=&amp;VAR:CURRENCY=USD&amp;VAR:DB_TYPE=&amp;VAR:UNITS=M&amp;window=popup","&amp;width=535&amp;height=425&amp;START_MAXIMIZED=FALSE&amp;Y=120"}</definedName>
    <definedName name="_35__FDSAUDITLINK__" localSheetId="19" hidden="1">{"fdsup://directions/FAT Viewer?action=UPDATE&amp;creator=factSet&amp;DYN_ARGS=true&amp;DOC_NAME=FAT:RGQ_ENTRPR_VAL_EV_SOURCE_WINDOW.FAT&amp;VAR:ID1=OTTR&amp;VAR:SDATE=20100312&amp;VAR:FDATE=20091231&amp;VAR:FREQ=DAILY&amp;VAR:RELITEM=&amp;VAR:CURRENCY=USD&amp;VAR:DB_TYPE=&amp;VAR:UNITS=M&amp;window=popu","p&amp;width=535&amp;height=425&amp;START_MAXIMIZED=FALSE&amp;Y=120"}</definedName>
    <definedName name="_35__FDSAUDITLINK__" localSheetId="0" hidden="1">{"fdsup://directions/FAT Viewer?action=UPDATE&amp;creator=factSet&amp;DYN_ARGS=true&amp;DOC_NAME=FAT:RGQ_ENTRPR_VAL_EV_SOURCE_WINDOW.FAT&amp;VAR:ID1=OTTR&amp;VAR:SDATE=20100312&amp;VAR:FDATE=20091231&amp;VAR:FREQ=DAILY&amp;VAR:RELITEM=&amp;VAR:CURRENCY=USD&amp;VAR:DB_TYPE=&amp;VAR:UNITS=M&amp;window=popu","p&amp;width=535&amp;height=425&amp;START_MAXIMIZED=FALSE&amp;Y=120"}</definedName>
    <definedName name="_35__FDSAUDITLINK__" hidden="1">{"fdsup://directions/FAT Viewer?action=UPDATE&amp;creator=factSet&amp;DYN_ARGS=true&amp;DOC_NAME=FAT:RGQ_ENTRPR_VAL_EV_SOURCE_WINDOW.FAT&amp;VAR:ID1=OTTR&amp;VAR:SDATE=20100312&amp;VAR:FDATE=20091231&amp;VAR:FREQ=DAILY&amp;VAR:RELITEM=&amp;VAR:CURRENCY=USD&amp;VAR:DB_TYPE=&amp;VAR:UNITS=M&amp;window=popu","p&amp;width=535&amp;height=425&amp;START_MAXIMIZED=FALSE&amp;Y=120"}</definedName>
    <definedName name="_35SSCOMMAL" localSheetId="7">#REF!</definedName>
    <definedName name="_35SSCOMMAL">#REF!</definedName>
    <definedName name="_36__123Graph_AChart_1A" localSheetId="0" hidden="1">#REF!</definedName>
    <definedName name="_36__123Graph_AChart_1A" hidden="1">#REF!</definedName>
    <definedName name="_36__FDSAUDITLINK__" localSheetId="19"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36__FDSAUDITLINK__" localSheetId="0"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36__FDSAUDITLINK__"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37__123Graph_AChart_58B" localSheetId="0" hidden="1">#REF!</definedName>
    <definedName name="_37__123Graph_AChart_58B" hidden="1">#REF!</definedName>
    <definedName name="_37__FDSAUDITLINK__" localSheetId="19"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37__FDSAUDITLINK__" localSheetId="0"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37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38__FDSAUDITLINK__" localSheetId="19" hidden="1">{"fdsup://directions/FAT Viewer?action=UPDATE&amp;creator=factSet&amp;DYN_ARGS=true&amp;DOC_NAME=FAT:RGQ_ENTRPR_VAL_EV_SOURCE_WINDOW.FAT&amp;VAR:ID1=WGL&amp;VAR:SDATE=20100312&amp;VAR:FDATE=20091231&amp;VAR:FREQ=DAILY&amp;VAR:RELITEM=&amp;VAR:CURRENCY=USD&amp;VAR:DB_TYPE=&amp;VAR:UNITS=M&amp;window=popup","&amp;width=535&amp;height=425&amp;START_MAXIMIZED=FALSE&amp;Y=120"}</definedName>
    <definedName name="_38__FDSAUDITLINK__" localSheetId="0" hidden="1">{"fdsup://directions/FAT Viewer?action=UPDATE&amp;creator=factSet&amp;DYN_ARGS=true&amp;DOC_NAME=FAT:RGQ_ENTRPR_VAL_EV_SOURCE_WINDOW.FAT&amp;VAR:ID1=WGL&amp;VAR:SDATE=20100312&amp;VAR:FDATE=20091231&amp;VAR:FREQ=DAILY&amp;VAR:RELITEM=&amp;VAR:CURRENCY=USD&amp;VAR:DB_TYPE=&amp;VAR:UNITS=M&amp;window=popup","&amp;width=535&amp;height=425&amp;START_MAXIMIZED=FALSE&amp;Y=120"}</definedName>
    <definedName name="_38__FDSAUDITLINK__" hidden="1">{"fdsup://directions/FAT Viewer?action=UPDATE&amp;creator=factSet&amp;DYN_ARGS=true&amp;DOC_NAME=FAT:RGQ_ENTRPR_VAL_EV_SOURCE_WINDOW.FAT&amp;VAR:ID1=WGL&amp;VAR:SDATE=20100312&amp;VAR:FDATE=20091231&amp;VAR:FREQ=DAILY&amp;VAR:RELITEM=&amp;VAR:CURRENCY=USD&amp;VAR:DB_TYPE=&amp;VAR:UNITS=M&amp;window=popup","&amp;width=535&amp;height=425&amp;START_MAXIMIZED=FALSE&amp;Y=120"}</definedName>
    <definedName name="_39__FDSAUDITLINK__" localSheetId="19" hidden="1">{"fdsup://directions/FAT Viewer?action=UPDATE&amp;creator=factSet&amp;DYN_ARGS=true&amp;DOC_NAME=FAT:RGQ_ENTRPR_VAL_EV_SOURCE_WINDOW.FAT&amp;VAR:ID1=UGI&amp;VAR:SDATE=20100312&amp;VAR:FDATE=20091231&amp;VAR:FREQ=DAILY&amp;VAR:RELITEM=&amp;VAR:CURRENCY=USD&amp;VAR:DB_TYPE=&amp;VAR:UNITS=M&amp;window=popup","&amp;width=535&amp;height=425&amp;START_MAXIMIZED=FALSE&amp;Y=120"}</definedName>
    <definedName name="_39__FDSAUDITLINK__" localSheetId="0" hidden="1">{"fdsup://directions/FAT Viewer?action=UPDATE&amp;creator=factSet&amp;DYN_ARGS=true&amp;DOC_NAME=FAT:RGQ_ENTRPR_VAL_EV_SOURCE_WINDOW.FAT&amp;VAR:ID1=UGI&amp;VAR:SDATE=20100312&amp;VAR:FDATE=20091231&amp;VAR:FREQ=DAILY&amp;VAR:RELITEM=&amp;VAR:CURRENCY=USD&amp;VAR:DB_TYPE=&amp;VAR:UNITS=M&amp;window=popup","&amp;width=535&amp;height=425&amp;START_MAXIMIZED=FALSE&amp;Y=120"}</definedName>
    <definedName name="_39__FDSAUDITLINK__" hidden="1">{"fdsup://directions/FAT Viewer?action=UPDATE&amp;creator=factSet&amp;DYN_ARGS=true&amp;DOC_NAME=FAT:RGQ_ENTRPR_VAL_EV_SOURCE_WINDOW.FAT&amp;VAR:ID1=UGI&amp;VAR:SDATE=20100312&amp;VAR:FDATE=20091231&amp;VAR:FREQ=DAILY&amp;VAR:RELITEM=&amp;VAR:CURRENCY=USD&amp;VAR:DB_TYPE=&amp;VAR:UNITS=M&amp;window=popup","&amp;width=535&amp;height=425&amp;START_MAXIMIZED=FALSE&amp;Y=120"}</definedName>
    <definedName name="_4___123Graph_BChart_58B" localSheetId="0" hidden="1">#REF!</definedName>
    <definedName name="_4___123Graph_BChart_58B" hidden="1">#REF!</definedName>
    <definedName name="_4__123Graph_AADV_PCGD" localSheetId="0" hidden="1">#REF!</definedName>
    <definedName name="_4__123Graph_AADV_PCGD" hidden="1">#REF!</definedName>
    <definedName name="_4__123Graph_ACHART_1" localSheetId="0" hidden="1">#REF!</definedName>
    <definedName name="_4__123Graph_ACHART_1" hidden="1">#REF!</definedName>
    <definedName name="_4__123Graph_BCHART_1" localSheetId="0" hidden="1">#REF!</definedName>
    <definedName name="_4__123Graph_BCHART_1" hidden="1">#REF!</definedName>
    <definedName name="_4__123Graph_BChart_1A" localSheetId="0" hidden="1">#REF!</definedName>
    <definedName name="_4__123Graph_BChart_1A" hidden="1">#REF!</definedName>
    <definedName name="_4__123Graph_BChart_58B" localSheetId="0" hidden="1">#REF!</definedName>
    <definedName name="_4__123Graph_BChart_58B" hidden="1">#REF!</definedName>
    <definedName name="_4__FDSAUDITLINK__" localSheetId="19"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4__FDSAUDITLINK__" localSheetId="0"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4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4_0NEL" localSheetId="7">#REF!</definedName>
    <definedName name="_4_0NEL" localSheetId="0">#REF!</definedName>
    <definedName name="_4_0NEL">#REF!</definedName>
    <definedName name="_4_0SSCOMMAL" localSheetId="7">#REF!</definedName>
    <definedName name="_4_0SSCOMMAL" localSheetId="0">#REF!</definedName>
    <definedName name="_4_0SSCOMMAL">#REF!</definedName>
    <definedName name="_4_191ANALYSIS" localSheetId="7">#REF!</definedName>
    <definedName name="_4_191ANALYSIS" localSheetId="0">#REF!</definedName>
    <definedName name="_4_191ANALYSIS">#REF!</definedName>
    <definedName name="_4_90DIARIZED" localSheetId="7">#REF!</definedName>
    <definedName name="_4_90DIARIZED">#REF!</definedName>
    <definedName name="_4_90RDIARIZED" localSheetId="7">#REF!</definedName>
    <definedName name="_4_90RDIARIZED">#REF!</definedName>
    <definedName name="_40__123Graph_BCHART_1" localSheetId="0" hidden="1">#REF!</definedName>
    <definedName name="_40__123Graph_BCHART_1" hidden="1">#REF!</definedName>
    <definedName name="_40__FDSAUDITLINK__" localSheetId="19" hidden="1">{"fdsup://directions/FAT Viewer?action=UPDATE&amp;creator=factSet&amp;DYN_ARGS=true&amp;DOC_NAME=FAT:RGQ_ENTRPR_VAL_EV_SOURCE_WINDOW.FAT&amp;VAR:ID1=TE&amp;VAR:SDATE=20100312&amp;VAR:FDATE=20091231&amp;VAR:FREQ=DAILY&amp;VAR:RELITEM=&amp;VAR:CURRENCY=USD&amp;VAR:DB_TYPE=&amp;VAR:UNITS=M&amp;window=popup&amp;","width=535&amp;height=425&amp;START_MAXIMIZED=FALSE&amp;Y=120"}</definedName>
    <definedName name="_40__FDSAUDITLINK__" localSheetId="0" hidden="1">{"fdsup://directions/FAT Viewer?action=UPDATE&amp;creator=factSet&amp;DYN_ARGS=true&amp;DOC_NAME=FAT:RGQ_ENTRPR_VAL_EV_SOURCE_WINDOW.FAT&amp;VAR:ID1=TE&amp;VAR:SDATE=20100312&amp;VAR:FDATE=20091231&amp;VAR:FREQ=DAILY&amp;VAR:RELITEM=&amp;VAR:CURRENCY=USD&amp;VAR:DB_TYPE=&amp;VAR:UNITS=M&amp;window=popup&amp;","width=535&amp;height=425&amp;START_MAXIMIZED=FALSE&amp;Y=120"}</definedName>
    <definedName name="_40__FDSAUDITLINK__" hidden="1">{"fdsup://directions/FAT Viewer?action=UPDATE&amp;creator=factSet&amp;DYN_ARGS=true&amp;DOC_NAME=FAT:RGQ_ENTRPR_VAL_EV_SOURCE_WINDOW.FAT&amp;VAR:ID1=TE&amp;VAR:SDATE=20100312&amp;VAR:FDATE=20091231&amp;VAR:FREQ=DAILY&amp;VAR:RELITEM=&amp;VAR:CURRENCY=USD&amp;VAR:DB_TYPE=&amp;VAR:UNITS=M&amp;window=popup&amp;","width=535&amp;height=425&amp;START_MAXIMIZED=FALSE&amp;Y=120"}</definedName>
    <definedName name="_41__FDSAUDITLINK__" localSheetId="19" hidden="1">{"fdsup://directions/FAT Viewer?action=UPDATE&amp;creator=factSet&amp;DYN_ARGS=true&amp;DOC_NAME=FAT:RGQ_ENTRPR_VAL_EV_SOURCE_WINDOW.FAT&amp;VAR:ID1=SCG&amp;VAR:SDATE=20100312&amp;VAR:FDATE=20091231&amp;VAR:FREQ=DAILY&amp;VAR:RELITEM=&amp;VAR:CURRENCY=USD&amp;VAR:DB_TYPE=&amp;VAR:UNITS=M&amp;window=popup","&amp;width=535&amp;height=425&amp;START_MAXIMIZED=FALSE&amp;Y=120"}</definedName>
    <definedName name="_41__FDSAUDITLINK__" localSheetId="0" hidden="1">{"fdsup://directions/FAT Viewer?action=UPDATE&amp;creator=factSet&amp;DYN_ARGS=true&amp;DOC_NAME=FAT:RGQ_ENTRPR_VAL_EV_SOURCE_WINDOW.FAT&amp;VAR:ID1=SCG&amp;VAR:SDATE=20100312&amp;VAR:FDATE=20091231&amp;VAR:FREQ=DAILY&amp;VAR:RELITEM=&amp;VAR:CURRENCY=USD&amp;VAR:DB_TYPE=&amp;VAR:UNITS=M&amp;window=popup","&amp;width=535&amp;height=425&amp;START_MAXIMIZED=FALSE&amp;Y=120"}</definedName>
    <definedName name="_41__FDSAUDITLINK__" hidden="1">{"fdsup://directions/FAT Viewer?action=UPDATE&amp;creator=factSet&amp;DYN_ARGS=true&amp;DOC_NAME=FAT:RGQ_ENTRPR_VAL_EV_SOURCE_WINDOW.FAT&amp;VAR:ID1=SCG&amp;VAR:SDATE=20100312&amp;VAR:FDATE=20091231&amp;VAR:FREQ=DAILY&amp;VAR:RELITEM=&amp;VAR:CURRENCY=USD&amp;VAR:DB_TYPE=&amp;VAR:UNITS=M&amp;window=popup","&amp;width=535&amp;height=425&amp;START_MAXIMIZED=FALSE&amp;Y=120"}</definedName>
    <definedName name="_42__123Graph_CCHART_1" localSheetId="0" hidden="1">#REF!</definedName>
    <definedName name="_42__123Graph_CCHART_1" hidden="1">#REF!</definedName>
    <definedName name="_42__FDSAUDITLINK__" localSheetId="19"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42__FDSAUDITLINK__" localSheetId="0"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42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43__123Graph_BChart_1A" localSheetId="0" hidden="1">#REF!</definedName>
    <definedName name="_43__123Graph_BChart_1A" hidden="1">#REF!</definedName>
    <definedName name="_43__FDSAUDITLINK__" localSheetId="19" hidden="1">{"fdsup://directions/FAT Viewer?action=UPDATE&amp;creator=factSet&amp;DYN_ARGS=true&amp;DOC_NAME=FAT:RGQ_ENTRPR_VAL_EV_SOURCE_WINDOW.FAT&amp;VAR:ID1=PCG&amp;VAR:SDATE=20100312&amp;VAR:FDATE=20091231&amp;VAR:FREQ=DAILY&amp;VAR:RELITEM=&amp;VAR:CURRENCY=USD&amp;VAR:DB_TYPE=&amp;VAR:UNITS=M&amp;window=popup","&amp;width=535&amp;height=425&amp;START_MAXIMIZED=FALSE&amp;Y=120"}</definedName>
    <definedName name="_43__FDSAUDITLINK__" localSheetId="0" hidden="1">{"fdsup://directions/FAT Viewer?action=UPDATE&amp;creator=factSet&amp;DYN_ARGS=true&amp;DOC_NAME=FAT:RGQ_ENTRPR_VAL_EV_SOURCE_WINDOW.FAT&amp;VAR:ID1=PCG&amp;VAR:SDATE=20100312&amp;VAR:FDATE=20091231&amp;VAR:FREQ=DAILY&amp;VAR:RELITEM=&amp;VAR:CURRENCY=USD&amp;VAR:DB_TYPE=&amp;VAR:UNITS=M&amp;window=popup","&amp;width=535&amp;height=425&amp;START_MAXIMIZED=FALSE&amp;Y=120"}</definedName>
    <definedName name="_43__FDSAUDITLINK__" hidden="1">{"fdsup://directions/FAT Viewer?action=UPDATE&amp;creator=factSet&amp;DYN_ARGS=true&amp;DOC_NAME=FAT:RGQ_ENTRPR_VAL_EV_SOURCE_WINDOW.FAT&amp;VAR:ID1=PCG&amp;VAR:SDATE=20100312&amp;VAR:FDATE=20091231&amp;VAR:FREQ=DAILY&amp;VAR:RELITEM=&amp;VAR:CURRENCY=USD&amp;VAR:DB_TYPE=&amp;VAR:UNITS=M&amp;window=popup","&amp;width=535&amp;height=425&amp;START_MAXIMIZED=FALSE&amp;Y=120"}</definedName>
    <definedName name="_44__123Graph_BChart_58B" localSheetId="0" hidden="1">#REF!</definedName>
    <definedName name="_44__123Graph_BChart_58B" hidden="1">#REF!</definedName>
    <definedName name="_44__FDSAUDITLINK__" localSheetId="19" hidden="1">{"fdsup://directions/FAT Viewer?action=UPDATE&amp;creator=factSet&amp;DYN_ARGS=true&amp;DOC_NAME=FAT:RGQ_ENTRPR_VAL_EV_SOURCE_WINDOW.FAT&amp;VAR:ID1=OGE&amp;VAR:SDATE=20100312&amp;VAR:FDATE=20091231&amp;VAR:FREQ=DAILY&amp;VAR:RELITEM=&amp;VAR:CURRENCY=USD&amp;VAR:DB_TYPE=&amp;VAR:UNITS=M&amp;window=popup","&amp;width=535&amp;height=425&amp;START_MAXIMIZED=FALSE&amp;Y=120"}</definedName>
    <definedName name="_44__FDSAUDITLINK__" localSheetId="0" hidden="1">{"fdsup://directions/FAT Viewer?action=UPDATE&amp;creator=factSet&amp;DYN_ARGS=true&amp;DOC_NAME=FAT:RGQ_ENTRPR_VAL_EV_SOURCE_WINDOW.FAT&amp;VAR:ID1=OGE&amp;VAR:SDATE=20100312&amp;VAR:FDATE=20091231&amp;VAR:FREQ=DAILY&amp;VAR:RELITEM=&amp;VAR:CURRENCY=USD&amp;VAR:DB_TYPE=&amp;VAR:UNITS=M&amp;window=popup","&amp;width=535&amp;height=425&amp;START_MAXIMIZED=FALSE&amp;Y=120"}</definedName>
    <definedName name="_44__FDSAUDITLINK__" hidden="1">{"fdsup://directions/FAT Viewer?action=UPDATE&amp;creator=factSet&amp;DYN_ARGS=true&amp;DOC_NAME=FAT:RGQ_ENTRPR_VAL_EV_SOURCE_WINDOW.FAT&amp;VAR:ID1=OGE&amp;VAR:SDATE=20100312&amp;VAR:FDATE=20091231&amp;VAR:FREQ=DAILY&amp;VAR:RELITEM=&amp;VAR:CURRENCY=USD&amp;VAR:DB_TYPE=&amp;VAR:UNITS=M&amp;window=popup","&amp;width=535&amp;height=425&amp;START_MAXIMIZED=FALSE&amp;Y=120"}</definedName>
    <definedName name="_45__FDSAUDITLINK__" localSheetId="19" hidden="1">{"fdsup://directions/FAT Viewer?action=UPDATE&amp;creator=factSet&amp;DYN_ARGS=true&amp;DOC_NAME=FAT:RGQ_ENTRPR_VAL_EV_SOURCE_WINDOW.FAT&amp;VAR:ID1=NWE&amp;VAR:SDATE=20100312&amp;VAR:FDATE=20091231&amp;VAR:FREQ=DAILY&amp;VAR:RELITEM=&amp;VAR:CURRENCY=USD&amp;VAR:DB_TYPE=&amp;VAR:UNITS=M&amp;window=popup","&amp;width=535&amp;height=425&amp;START_MAXIMIZED=FALSE&amp;Y=120"}</definedName>
    <definedName name="_45__FDSAUDITLINK__" localSheetId="0" hidden="1">{"fdsup://directions/FAT Viewer?action=UPDATE&amp;creator=factSet&amp;DYN_ARGS=true&amp;DOC_NAME=FAT:RGQ_ENTRPR_VAL_EV_SOURCE_WINDOW.FAT&amp;VAR:ID1=NWE&amp;VAR:SDATE=20100312&amp;VAR:FDATE=20091231&amp;VAR:FREQ=DAILY&amp;VAR:RELITEM=&amp;VAR:CURRENCY=USD&amp;VAR:DB_TYPE=&amp;VAR:UNITS=M&amp;window=popup","&amp;width=535&amp;height=425&amp;START_MAXIMIZED=FALSE&amp;Y=120"}</definedName>
    <definedName name="_45__FDSAUDITLINK__" hidden="1">{"fdsup://directions/FAT Viewer?action=UPDATE&amp;creator=factSet&amp;DYN_ARGS=true&amp;DOC_NAME=FAT:RGQ_ENTRPR_VAL_EV_SOURCE_WINDOW.FAT&amp;VAR:ID1=NWE&amp;VAR:SDATE=20100312&amp;VAR:FDATE=20091231&amp;VAR:FREQ=DAILY&amp;VAR:RELITEM=&amp;VAR:CURRENCY=USD&amp;VAR:DB_TYPE=&amp;VAR:UNITS=M&amp;window=popup","&amp;width=535&amp;height=425&amp;START_MAXIMIZED=FALSE&amp;Y=120"}</definedName>
    <definedName name="_45_0SSCOMMAL" localSheetId="7">#REF!</definedName>
    <definedName name="_45_0SSCOMMAL" localSheetId="0">#REF!</definedName>
    <definedName name="_45_0SSCOMMAL">#REF!</definedName>
    <definedName name="_457__123Graph_BChart_58B" localSheetId="0" hidden="1">#REF!</definedName>
    <definedName name="_457__123Graph_BChart_58B" hidden="1">#REF!</definedName>
    <definedName name="_46__FDSAUDITLINK__" localSheetId="19" hidden="1">{"fdsup://directions/FAT Viewer?action=UPDATE&amp;creator=factSet&amp;DYN_ARGS=true&amp;DOC_NAME=FAT:RGQ_ENTRPR_VAL_EV_SOURCE_WINDOW.FAT&amp;VAR:ID1=GAS&amp;VAR:SDATE=20100312&amp;VAR:FDATE=20091231&amp;VAR:FREQ=DAILY&amp;VAR:RELITEM=&amp;VAR:CURRENCY=USD&amp;VAR:DB_TYPE=&amp;VAR:UNITS=M&amp;window=popup","&amp;width=535&amp;height=425&amp;START_MAXIMIZED=FALSE&amp;Y=120"}</definedName>
    <definedName name="_46__FDSAUDITLINK__" localSheetId="0" hidden="1">{"fdsup://directions/FAT Viewer?action=UPDATE&amp;creator=factSet&amp;DYN_ARGS=true&amp;DOC_NAME=FAT:RGQ_ENTRPR_VAL_EV_SOURCE_WINDOW.FAT&amp;VAR:ID1=GAS&amp;VAR:SDATE=20100312&amp;VAR:FDATE=20091231&amp;VAR:FREQ=DAILY&amp;VAR:RELITEM=&amp;VAR:CURRENCY=USD&amp;VAR:DB_TYPE=&amp;VAR:UNITS=M&amp;window=popup","&amp;width=535&amp;height=425&amp;START_MAXIMIZED=FALSE&amp;Y=120"}</definedName>
    <definedName name="_46__FDSAUDITLINK__" hidden="1">{"fdsup://directions/FAT Viewer?action=UPDATE&amp;creator=factSet&amp;DYN_ARGS=true&amp;DOC_NAME=FAT:RGQ_ENTRPR_VAL_EV_SOURCE_WINDOW.FAT&amp;VAR:ID1=GAS&amp;VAR:SDATE=20100312&amp;VAR:FDATE=20091231&amp;VAR:FREQ=DAILY&amp;VAR:RELITEM=&amp;VAR:CURRENCY=USD&amp;VAR:DB_TYPE=&amp;VAR:UNITS=M&amp;window=popup","&amp;width=535&amp;height=425&amp;START_MAXIMIZED=FALSE&amp;Y=120"}</definedName>
    <definedName name="_46_0SSCOMMAL" localSheetId="7">#REF!</definedName>
    <definedName name="_46_0SSCOMMAL" localSheetId="0">#REF!</definedName>
    <definedName name="_46_0SSCOMMAL">#REF!</definedName>
    <definedName name="_47__FDSAUDITLINK__" localSheetId="19" hidden="1">{"fdsup://directions/FAT Viewer?action=UPDATE&amp;creator=factSet&amp;DYN_ARGS=true&amp;DOC_NAME=FAT:RGQ_ENTRPR_VAL_EV_SOURCE_WINDOW.FAT&amp;VAR:ID1=IBE-ES&amp;VAR:SDATE=20100312&amp;VAR:FDATE=20091231&amp;VAR:FREQ=DAILY&amp;VAR:RELITEM=&amp;VAR:CURRENCY=USD&amp;VAR:DB_TYPE=&amp;VAR:UNITS=M&amp;window=po","pup&amp;width=535&amp;height=425&amp;START_MAXIMIZED=FALSE&amp;Y=120"}</definedName>
    <definedName name="_47__FDSAUDITLINK__" localSheetId="0" hidden="1">{"fdsup://directions/FAT Viewer?action=UPDATE&amp;creator=factSet&amp;DYN_ARGS=true&amp;DOC_NAME=FAT:RGQ_ENTRPR_VAL_EV_SOURCE_WINDOW.FAT&amp;VAR:ID1=IBE-ES&amp;VAR:SDATE=20100312&amp;VAR:FDATE=20091231&amp;VAR:FREQ=DAILY&amp;VAR:RELITEM=&amp;VAR:CURRENCY=USD&amp;VAR:DB_TYPE=&amp;VAR:UNITS=M&amp;window=po","pup&amp;width=535&amp;height=425&amp;START_MAXIMIZED=FALSE&amp;Y=120"}</definedName>
    <definedName name="_47__FDSAUDITLINK__" hidden="1">{"fdsup://directions/FAT Viewer?action=UPDATE&amp;creator=factSet&amp;DYN_ARGS=true&amp;DOC_NAME=FAT:RGQ_ENTRPR_VAL_EV_SOURCE_WINDOW.FAT&amp;VAR:ID1=IBE-ES&amp;VAR:SDATE=20100312&amp;VAR:FDATE=20091231&amp;VAR:FREQ=DAILY&amp;VAR:RELITEM=&amp;VAR:CURRENCY=USD&amp;VAR:DB_TYPE=&amp;VAR:UNITS=M&amp;window=po","pup&amp;width=535&amp;height=425&amp;START_MAXIMIZED=FALSE&amp;Y=120"}</definedName>
    <definedName name="_47_48DIARIZED" localSheetId="7">#REF!</definedName>
    <definedName name="_47_48DIARIZED">#REF!</definedName>
    <definedName name="_48__FDSAUDITLINK__" localSheetId="19"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48__FDSAUDITLINK__" localSheetId="0"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48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48_48DIARIZED" localSheetId="7">#REF!</definedName>
    <definedName name="_48_48DIARIZED">#REF!</definedName>
    <definedName name="_48_48RDIARIZED" localSheetId="7">#REF!</definedName>
    <definedName name="_48_48RDIARIZED">#REF!</definedName>
    <definedName name="_483__123Graph_CCHART_1" localSheetId="0" hidden="1">#REF!</definedName>
    <definedName name="_483__123Graph_CCHART_1" hidden="1">#REF!</definedName>
    <definedName name="_48DIARIZED" localSheetId="7">#REF!</definedName>
    <definedName name="_48DIARIZED" localSheetId="0">#REF!</definedName>
    <definedName name="_48DIARIZED">#REF!</definedName>
    <definedName name="_48RDIARIZED" localSheetId="7">#REF!</definedName>
    <definedName name="_48RDIARIZED">#REF!</definedName>
    <definedName name="_48RERUN" localSheetId="7">#REF!</definedName>
    <definedName name="_48RERUN">#REF!</definedName>
    <definedName name="_49__FDSAUDITLINK__" localSheetId="19"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49__FDSAUDITLINK__" localSheetId="0"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49__FDSAUDITLINK__"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49_90DIARIZED" localSheetId="7">#REF!</definedName>
    <definedName name="_49_90DIARIZED">#REF!</definedName>
    <definedName name="_5___123Graph_XChart_1A" localSheetId="0" hidden="1">#REF!</definedName>
    <definedName name="_5___123Graph_XChart_1A" hidden="1">#REF!</definedName>
    <definedName name="_5__123Graph_ACHART_1" localSheetId="0" hidden="1">#REF!</definedName>
    <definedName name="_5__123Graph_ACHART_1" hidden="1">#REF!</definedName>
    <definedName name="_5__123Graph_AMAG_PCE" localSheetId="0" hidden="1">#REF!</definedName>
    <definedName name="_5__123Graph_AMAG_PCE" hidden="1">#REF!</definedName>
    <definedName name="_5__123Graph_BCHART_1" localSheetId="0" hidden="1">#REF!</definedName>
    <definedName name="_5__123Graph_BCHART_1" hidden="1">#REF!</definedName>
    <definedName name="_5__123Graph_BChart_58B" localSheetId="0" hidden="1">#REF!</definedName>
    <definedName name="_5__123Graph_BChart_58B" hidden="1">#REF!</definedName>
    <definedName name="_5__123Graph_BOP75_25PRICE" localSheetId="0" hidden="1">#REF!</definedName>
    <definedName name="_5__123Graph_BOP75_25PRICE" hidden="1">#REF!</definedName>
    <definedName name="_5__123Graph_CCHART_1" localSheetId="0" hidden="1">#REF!</definedName>
    <definedName name="_5__123Graph_CCHART_1" hidden="1">#REF!</definedName>
    <definedName name="_5__123Graph_XChart_1A" localSheetId="0" hidden="1">#REF!</definedName>
    <definedName name="_5__123Graph_XChart_1A" hidden="1">#REF!</definedName>
    <definedName name="_5__FDSAUDITLINK__" localSheetId="19"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5__FDSAUDITLINK__" localSheetId="0"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5__FDSAUDITLINK__"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5_48DIARIZED" localSheetId="7">#REF!</definedName>
    <definedName name="_5_48DIARIZED">#REF!</definedName>
    <definedName name="_5_90DIARIZED" localSheetId="7">#REF!</definedName>
    <definedName name="_5_90DIARIZED">#REF!</definedName>
    <definedName name="_5_90RDIARIZED" localSheetId="7">#REF!</definedName>
    <definedName name="_5_90RDIARIZED">#REF!</definedName>
    <definedName name="_50__123Graph_XChart_1A" localSheetId="0" hidden="1">#REF!</definedName>
    <definedName name="_50__123Graph_XChart_1A" hidden="1">#REF!</definedName>
    <definedName name="_50__FDSAUDITLINK__" localSheetId="19" hidden="1">{"fdsup://directions/FAT Viewer?action=UPDATE&amp;creator=factSet&amp;DYN_ARGS=true&amp;DOC_NAME=FAT:RGQ_ENTRPR_VAL_EV_SOURCE_WINDOW.FAT&amp;VAR:ID1=DTE&amp;VAR:SDATE=20100312&amp;VAR:FDATE=20091231&amp;VAR:FREQ=DAILY&amp;VAR:RELITEM=&amp;VAR:CURRENCY=USD&amp;VAR:DB_TYPE=&amp;VAR:UNITS=M&amp;window=popup","&amp;width=535&amp;height=425&amp;START_MAXIMIZED=FALSE&amp;Y=120"}</definedName>
    <definedName name="_50__FDSAUDITLINK__" localSheetId="0" hidden="1">{"fdsup://directions/FAT Viewer?action=UPDATE&amp;creator=factSet&amp;DYN_ARGS=true&amp;DOC_NAME=FAT:RGQ_ENTRPR_VAL_EV_SOURCE_WINDOW.FAT&amp;VAR:ID1=DTE&amp;VAR:SDATE=20100312&amp;VAR:FDATE=20091231&amp;VAR:FREQ=DAILY&amp;VAR:RELITEM=&amp;VAR:CURRENCY=USD&amp;VAR:DB_TYPE=&amp;VAR:UNITS=M&amp;window=popup","&amp;width=535&amp;height=425&amp;START_MAXIMIZED=FALSE&amp;Y=120"}</definedName>
    <definedName name="_50__FDSAUDITLINK__" hidden="1">{"fdsup://directions/FAT Viewer?action=UPDATE&amp;creator=factSet&amp;DYN_ARGS=true&amp;DOC_NAME=FAT:RGQ_ENTRPR_VAL_EV_SOURCE_WINDOW.FAT&amp;VAR:ID1=DTE&amp;VAR:SDATE=20100312&amp;VAR:FDATE=20091231&amp;VAR:FREQ=DAILY&amp;VAR:RELITEM=&amp;VAR:CURRENCY=USD&amp;VAR:DB_TYPE=&amp;VAR:UNITS=M&amp;window=popup","&amp;width=535&amp;height=425&amp;START_MAXIMIZED=FALSE&amp;Y=120"}</definedName>
    <definedName name="_50_48RDIARIZED" localSheetId="7">#REF!</definedName>
    <definedName name="_50_48RDIARIZED">#REF!</definedName>
    <definedName name="_50_90RDIARIZED" localSheetId="7">#REF!</definedName>
    <definedName name="_50_90RDIARIZED">#REF!</definedName>
    <definedName name="_51__123Graph_XChart_58B" localSheetId="0" hidden="1">#REF!</definedName>
    <definedName name="_51__123Graph_XChart_58B" hidden="1">#REF!</definedName>
    <definedName name="_51__FDSAUDITLINK__" localSheetId="19"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51__FDSAUDITLINK__" localSheetId="0"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51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51_48RERUN" localSheetId="7">#REF!</definedName>
    <definedName name="_51_48RERUN">#REF!</definedName>
    <definedName name="_52__FDSAUDITLINK__" localSheetId="19" hidden="1">{"fdsup://directions/FAT Viewer?action=UPDATE&amp;creator=factSet&amp;DYN_ARGS=true&amp;DOC_NAME=FAT:RGQ_ENTRPR_VAL_EV_SOURCE_WINDOW.FAT&amp;VAR:ID1=CNP&amp;VAR:SDATE=20100312&amp;VAR:FDATE=20091231&amp;VAR:FREQ=DAILY&amp;VAR:RELITEM=&amp;VAR:CURRENCY=USD&amp;VAR:DB_TYPE=&amp;VAR:UNITS=M&amp;window=popup","&amp;width=535&amp;height=425&amp;START_MAXIMIZED=FALSE&amp;Y=120"}</definedName>
    <definedName name="_52__FDSAUDITLINK__" localSheetId="0" hidden="1">{"fdsup://directions/FAT Viewer?action=UPDATE&amp;creator=factSet&amp;DYN_ARGS=true&amp;DOC_NAME=FAT:RGQ_ENTRPR_VAL_EV_SOURCE_WINDOW.FAT&amp;VAR:ID1=CNP&amp;VAR:SDATE=20100312&amp;VAR:FDATE=20091231&amp;VAR:FREQ=DAILY&amp;VAR:RELITEM=&amp;VAR:CURRENCY=USD&amp;VAR:DB_TYPE=&amp;VAR:UNITS=M&amp;window=popup","&amp;width=535&amp;height=425&amp;START_MAXIMIZED=FALSE&amp;Y=120"}</definedName>
    <definedName name="_52__FDSAUDITLINK__" hidden="1">{"fdsup://directions/FAT Viewer?action=UPDATE&amp;creator=factSet&amp;DYN_ARGS=true&amp;DOC_NAME=FAT:RGQ_ENTRPR_VAL_EV_SOURCE_WINDOW.FAT&amp;VAR:ID1=CNP&amp;VAR:SDATE=20100312&amp;VAR:FDATE=20091231&amp;VAR:FREQ=DAILY&amp;VAR:RELITEM=&amp;VAR:CURRENCY=USD&amp;VAR:DB_TYPE=&amp;VAR:UNITS=M&amp;window=popup","&amp;width=535&amp;height=425&amp;START_MAXIMIZED=FALSE&amp;Y=120"}</definedName>
    <definedName name="_52_90DIARIZED" localSheetId="7">#REF!</definedName>
    <definedName name="_52_90DIARIZED">#REF!</definedName>
    <definedName name="_52NEE_OPGA" localSheetId="0">#REF!</definedName>
    <definedName name="_52NEE_OPGA">#REF!</definedName>
    <definedName name="_53__FDSAUDITLINK__" localSheetId="19" hidden="1">{"fdsup://directions/FAT Viewer?action=UPDATE&amp;creator=factSet&amp;DYN_ARGS=true&amp;DOC_NAME=FAT:RGQ_ENTRPR_VAL_EV_SOURCE_WINDOW.FAT&amp;VAR:ID1=ATO&amp;VAR:SDATE=20100312&amp;VAR:FDATE=20091231&amp;VAR:FREQ=DAILY&amp;VAR:RELITEM=&amp;VAR:CURRENCY=USD&amp;VAR:DB_TYPE=&amp;VAR:UNITS=M&amp;window=popup","&amp;width=535&amp;height=425&amp;START_MAXIMIZED=FALSE&amp;Y=120"}</definedName>
    <definedName name="_53__FDSAUDITLINK__" localSheetId="0" hidden="1">{"fdsup://directions/FAT Viewer?action=UPDATE&amp;creator=factSet&amp;DYN_ARGS=true&amp;DOC_NAME=FAT:RGQ_ENTRPR_VAL_EV_SOURCE_WINDOW.FAT&amp;VAR:ID1=ATO&amp;VAR:SDATE=20100312&amp;VAR:FDATE=20091231&amp;VAR:FREQ=DAILY&amp;VAR:RELITEM=&amp;VAR:CURRENCY=USD&amp;VAR:DB_TYPE=&amp;VAR:UNITS=M&amp;window=popup","&amp;width=535&amp;height=425&amp;START_MAXIMIZED=FALSE&amp;Y=120"}</definedName>
    <definedName name="_53__FDSAUDITLINK__" hidden="1">{"fdsup://directions/FAT Viewer?action=UPDATE&amp;creator=factSet&amp;DYN_ARGS=true&amp;DOC_NAME=FAT:RGQ_ENTRPR_VAL_EV_SOURCE_WINDOW.FAT&amp;VAR:ID1=ATO&amp;VAR:SDATE=20100312&amp;VAR:FDATE=20091231&amp;VAR:FREQ=DAILY&amp;VAR:RELITEM=&amp;VAR:CURRENCY=USD&amp;VAR:DB_TYPE=&amp;VAR:UNITS=M&amp;window=popup","&amp;width=535&amp;height=425&amp;START_MAXIMIZED=FALSE&amp;Y=120"}</definedName>
    <definedName name="_54__FDSAUDITLINK__" localSheetId="19" hidden="1">{"fdsup://directions/FAT Viewer?action=UPDATE&amp;creator=factSet&amp;DYN_ARGS=true&amp;DOC_NAME=FAT:RGQ_ENTRPR_VAL_EV_SOURCE_WINDOW.FAT&amp;VAR:ID1=LNT&amp;VAR:SDATE=20100312&amp;VAR:FDATE=20091231&amp;VAR:FREQ=DAILY&amp;VAR:RELITEM=&amp;VAR:CURRENCY=USD&amp;VAR:DB_TYPE=&amp;VAR:UNITS=M&amp;window=popup","&amp;width=535&amp;height=425&amp;START_MAXIMIZED=FALSE&amp;Y=120"}</definedName>
    <definedName name="_54__FDSAUDITLINK__" localSheetId="0" hidden="1">{"fdsup://directions/FAT Viewer?action=UPDATE&amp;creator=factSet&amp;DYN_ARGS=true&amp;DOC_NAME=FAT:RGQ_ENTRPR_VAL_EV_SOURCE_WINDOW.FAT&amp;VAR:ID1=LNT&amp;VAR:SDATE=20100312&amp;VAR:FDATE=20091231&amp;VAR:FREQ=DAILY&amp;VAR:RELITEM=&amp;VAR:CURRENCY=USD&amp;VAR:DB_TYPE=&amp;VAR:UNITS=M&amp;window=popup","&amp;width=535&amp;height=425&amp;START_MAXIMIZED=FALSE&amp;Y=120"}</definedName>
    <definedName name="_54__FDSAUDITLINK__" hidden="1">{"fdsup://directions/FAT Viewer?action=UPDATE&amp;creator=factSet&amp;DYN_ARGS=true&amp;DOC_NAME=FAT:RGQ_ENTRPR_VAL_EV_SOURCE_WINDOW.FAT&amp;VAR:ID1=LNT&amp;VAR:SDATE=20100312&amp;VAR:FDATE=20091231&amp;VAR:FREQ=DAILY&amp;VAR:RELITEM=&amp;VAR:CURRENCY=USD&amp;VAR:DB_TYPE=&amp;VAR:UNITS=M&amp;window=popup","&amp;width=535&amp;height=425&amp;START_MAXIMIZED=FALSE&amp;Y=120"}</definedName>
    <definedName name="_54_90RDIARIZED" localSheetId="7">#REF!</definedName>
    <definedName name="_54_90RDIARIZED">#REF!</definedName>
    <definedName name="_54NEL" localSheetId="0">#REF!</definedName>
    <definedName name="_54NEL">#REF!</definedName>
    <definedName name="_55__FDSAUDITLINK__" localSheetId="19" hidden="1">{"fdsup://directions/FAT Viewer?action=UPDATE&amp;creator=factSet&amp;DYN_ARGS=true&amp;DOC_NAME=FAT:RGQ_ENTRPR_VAL_EV_SOURCE_WINDOW.FAT&amp;VAR:ID1=WEC&amp;VAR:SDATE=20100312&amp;VAR:FDATE=20091231&amp;VAR:FREQ=DAILY&amp;VAR:RELITEM=&amp;VAR:CURRENCY=USD&amp;VAR:DB_TYPE=&amp;VAR:UNITS=M&amp;window=popup","&amp;width=535&amp;height=425&amp;START_MAXIMIZED=FALSE&amp;Y=120"}</definedName>
    <definedName name="_55__FDSAUDITLINK__" localSheetId="0" hidden="1">{"fdsup://directions/FAT Viewer?action=UPDATE&amp;creator=factSet&amp;DYN_ARGS=true&amp;DOC_NAME=FAT:RGQ_ENTRPR_VAL_EV_SOURCE_WINDOW.FAT&amp;VAR:ID1=WEC&amp;VAR:SDATE=20100312&amp;VAR:FDATE=20091231&amp;VAR:FREQ=DAILY&amp;VAR:RELITEM=&amp;VAR:CURRENCY=USD&amp;VAR:DB_TYPE=&amp;VAR:UNITS=M&amp;window=popup","&amp;width=535&amp;height=425&amp;START_MAXIMIZED=FALSE&amp;Y=120"}</definedName>
    <definedName name="_55__FDSAUDITLINK__" hidden="1">{"fdsup://directions/FAT Viewer?action=UPDATE&amp;creator=factSet&amp;DYN_ARGS=true&amp;DOC_NAME=FAT:RGQ_ENTRPR_VAL_EV_SOURCE_WINDOW.FAT&amp;VAR:ID1=WEC&amp;VAR:SDATE=20100312&amp;VAR:FDATE=20091231&amp;VAR:FREQ=DAILY&amp;VAR:RELITEM=&amp;VAR:CURRENCY=USD&amp;VAR:DB_TYPE=&amp;VAR:UNITS=M&amp;window=popup","&amp;width=535&amp;height=425&amp;START_MAXIMIZED=FALSE&amp;Y=120"}</definedName>
    <definedName name="_55_90RERUN" localSheetId="7">#REF!</definedName>
    <definedName name="_55_90RERUN">#REF!</definedName>
    <definedName name="_56__FDSAUDITLINK__" localSheetId="19" hidden="1">{"fdsup://directions/FAT Viewer?action=UPDATE&amp;creator=factSet&amp;DYN_ARGS=true&amp;DOC_NAME=FAT:RGQ_ENTRPR_VAL_EV_SOURCE_WINDOW.FAT&amp;VAR:ID1=UNS&amp;VAR:SDATE=20100312&amp;VAR:FDATE=20091231&amp;VAR:FREQ=DAILY&amp;VAR:RELITEM=&amp;VAR:CURRENCY=USD&amp;VAR:DB_TYPE=&amp;VAR:UNITS=M&amp;window=popup","&amp;width=535&amp;height=425&amp;START_MAXIMIZED=FALSE&amp;Y=120"}</definedName>
    <definedName name="_56__FDSAUDITLINK__" localSheetId="0" hidden="1">{"fdsup://directions/FAT Viewer?action=UPDATE&amp;creator=factSet&amp;DYN_ARGS=true&amp;DOC_NAME=FAT:RGQ_ENTRPR_VAL_EV_SOURCE_WINDOW.FAT&amp;VAR:ID1=UNS&amp;VAR:SDATE=20100312&amp;VAR:FDATE=20091231&amp;VAR:FREQ=DAILY&amp;VAR:RELITEM=&amp;VAR:CURRENCY=USD&amp;VAR:DB_TYPE=&amp;VAR:UNITS=M&amp;window=popup","&amp;width=535&amp;height=425&amp;START_MAXIMIZED=FALSE&amp;Y=120"}</definedName>
    <definedName name="_56__FDSAUDITLINK__" hidden="1">{"fdsup://directions/FAT Viewer?action=UPDATE&amp;creator=factSet&amp;DYN_ARGS=true&amp;DOC_NAME=FAT:RGQ_ENTRPR_VAL_EV_SOURCE_WINDOW.FAT&amp;VAR:ID1=UNS&amp;VAR:SDATE=20100312&amp;VAR:FDATE=20091231&amp;VAR:FREQ=DAILY&amp;VAR:RELITEM=&amp;VAR:CURRENCY=USD&amp;VAR:DB_TYPE=&amp;VAR:UNITS=M&amp;window=popup","&amp;width=535&amp;height=425&amp;START_MAXIMIZED=FALSE&amp;Y=120"}</definedName>
    <definedName name="_56ACCT_SUMM" localSheetId="7">#REF!</definedName>
    <definedName name="_56ACCT_SUMM">#REF!</definedName>
    <definedName name="_56SSCOMMAL" localSheetId="7">#REF!</definedName>
    <definedName name="_56SSCOMMAL" localSheetId="0">#REF!</definedName>
    <definedName name="_56SSCOMMAL">#REF!</definedName>
    <definedName name="_57__FDSAUDITLINK__" localSheetId="19" hidden="1">{"fdsup://directions/FAT Viewer?action=UPDATE&amp;creator=factSet&amp;DYN_ARGS=true&amp;DOC_NAME=FAT:RGQ_ENTRPR_VAL_EV_SOURCE_WINDOW.FAT&amp;VAR:ID1=SUG&amp;VAR:SDATE=20100312&amp;VAR:FDATE=20091231&amp;VAR:FREQ=DAILY&amp;VAR:RELITEM=&amp;VAR:CURRENCY=USD&amp;VAR:DB_TYPE=&amp;VAR:UNITS=M&amp;window=popup","&amp;width=535&amp;height=425&amp;START_MAXIMIZED=FALSE&amp;Y=120"}</definedName>
    <definedName name="_57__FDSAUDITLINK__" localSheetId="0" hidden="1">{"fdsup://directions/FAT Viewer?action=UPDATE&amp;creator=factSet&amp;DYN_ARGS=true&amp;DOC_NAME=FAT:RGQ_ENTRPR_VAL_EV_SOURCE_WINDOW.FAT&amp;VAR:ID1=SUG&amp;VAR:SDATE=20100312&amp;VAR:FDATE=20091231&amp;VAR:FREQ=DAILY&amp;VAR:RELITEM=&amp;VAR:CURRENCY=USD&amp;VAR:DB_TYPE=&amp;VAR:UNITS=M&amp;window=popup","&amp;width=535&amp;height=425&amp;START_MAXIMIZED=FALSE&amp;Y=120"}</definedName>
    <definedName name="_57__FDSAUDITLINK__" hidden="1">{"fdsup://directions/FAT Viewer?action=UPDATE&amp;creator=factSet&amp;DYN_ARGS=true&amp;DOC_NAME=FAT:RGQ_ENTRPR_VAL_EV_SOURCE_WINDOW.FAT&amp;VAR:ID1=SUG&amp;VAR:SDATE=20100312&amp;VAR:FDATE=20091231&amp;VAR:FREQ=DAILY&amp;VAR:RELITEM=&amp;VAR:CURRENCY=USD&amp;VAR:DB_TYPE=&amp;VAR:UNITS=M&amp;window=popup","&amp;width=535&amp;height=425&amp;START_MAXIMIZED=FALSE&amp;Y=120"}</definedName>
    <definedName name="_58__FDSAUDITLINK__" localSheetId="19"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58__FDSAUDITLINK__" localSheetId="0"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58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58NEE_OPGA" localSheetId="7">#REF!</definedName>
    <definedName name="_58NEE_OPGA" localSheetId="0">#REF!</definedName>
    <definedName name="_58NEE_OPGA">#REF!</definedName>
    <definedName name="_59__FDSAUDITLINK__" localSheetId="19" hidden="1">{"fdsup://directions/FAT Viewer?action=UPDATE&amp;creator=factSet&amp;DYN_ARGS=true&amp;DOC_NAME=FAT:RGQ_ENTRPR_VAL_EV_SOURCE_WINDOW.FAT&amp;VAR:ID1=CMS&amp;VAR:SDATE=20100312&amp;VAR:FDATE=20091231&amp;VAR:FREQ=DAILY&amp;VAR:RELITEM=&amp;VAR:CURRENCY=USD&amp;VAR:DB_TYPE=&amp;VAR:UNITS=M&amp;window=popup","&amp;width=535&amp;height=425&amp;START_MAXIMIZED=FALSE&amp;Y=120"}</definedName>
    <definedName name="_59__FDSAUDITLINK__" localSheetId="0" hidden="1">{"fdsup://directions/FAT Viewer?action=UPDATE&amp;creator=factSet&amp;DYN_ARGS=true&amp;DOC_NAME=FAT:RGQ_ENTRPR_VAL_EV_SOURCE_WINDOW.FAT&amp;VAR:ID1=CMS&amp;VAR:SDATE=20100312&amp;VAR:FDATE=20091231&amp;VAR:FREQ=DAILY&amp;VAR:RELITEM=&amp;VAR:CURRENCY=USD&amp;VAR:DB_TYPE=&amp;VAR:UNITS=M&amp;window=popup","&amp;width=535&amp;height=425&amp;START_MAXIMIZED=FALSE&amp;Y=120"}</definedName>
    <definedName name="_59__FDSAUDITLINK__" hidden="1">{"fdsup://directions/FAT Viewer?action=UPDATE&amp;creator=factSet&amp;DYN_ARGS=true&amp;DOC_NAME=FAT:RGQ_ENTRPR_VAL_EV_SOURCE_WINDOW.FAT&amp;VAR:ID1=CMS&amp;VAR:SDATE=20100312&amp;VAR:FDATE=20091231&amp;VAR:FREQ=DAILY&amp;VAR:RELITEM=&amp;VAR:CURRENCY=USD&amp;VAR:DB_TYPE=&amp;VAR:UNITS=M&amp;window=popup","&amp;width=535&amp;height=425&amp;START_MAXIMIZED=FALSE&amp;Y=120"}</definedName>
    <definedName name="_6___123Graph_XChart_58B" localSheetId="0" hidden="1">#REF!</definedName>
    <definedName name="_6___123Graph_XChart_58B" hidden="1">#REF!</definedName>
    <definedName name="_6__123Graph_ANRET_PCE" localSheetId="0" hidden="1">#REF!</definedName>
    <definedName name="_6__123Graph_ANRET_PCE" hidden="1">#REF!</definedName>
    <definedName name="_6__123Graph_BCHART_1" localSheetId="0" hidden="1">#REF!</definedName>
    <definedName name="_6__123Graph_BCHART_1" hidden="1">#REF!</definedName>
    <definedName name="_6__123Graph_BOP75_25RETURN" localSheetId="0" hidden="1">#REF!</definedName>
    <definedName name="_6__123Graph_BOP75_25RETURN" hidden="1">#REF!</definedName>
    <definedName name="_6__123Graph_CCHART_1" localSheetId="0" hidden="1">#REF!</definedName>
    <definedName name="_6__123Graph_CCHART_1" hidden="1">#REF!</definedName>
    <definedName name="_6__123Graph_DCHART_1" localSheetId="0" hidden="1">#REF!</definedName>
    <definedName name="_6__123Graph_DCHART_1" hidden="1">#REF!</definedName>
    <definedName name="_6__123Graph_XChart_1A" localSheetId="0" hidden="1">#REF!</definedName>
    <definedName name="_6__123Graph_XChart_1A" hidden="1">#REF!</definedName>
    <definedName name="_6__123Graph_XChart_58B" localSheetId="0" hidden="1">#REF!</definedName>
    <definedName name="_6__123Graph_XChart_58B" hidden="1">#REF!</definedName>
    <definedName name="_6__FDSAUDITLINK__" localSheetId="19"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6__FDSAUDITLINK__" localSheetId="0"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6__FDSAUDITLINK__"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6_0NEL" localSheetId="7">#REF!</definedName>
    <definedName name="_6_0NEL" localSheetId="0">#REF!</definedName>
    <definedName name="_6_0NEL">#REF!</definedName>
    <definedName name="_6_0SSCOMMAL" localSheetId="7">#REF!</definedName>
    <definedName name="_6_0SSCOMMAL" localSheetId="0">#REF!</definedName>
    <definedName name="_6_0SSCOMMAL">#REF!</definedName>
    <definedName name="_6_48RDIARIZED" localSheetId="7">#REF!</definedName>
    <definedName name="_6_48RDIARIZED" localSheetId="0">#REF!</definedName>
    <definedName name="_6_48RDIARIZED">#REF!</definedName>
    <definedName name="_60__FDSAUDITLINK__" localSheetId="19" hidden="1">{"fdsup://directions/FAT Viewer?action=UPDATE&amp;creator=factSet&amp;DYN_ARGS=true&amp;DOC_NAME=FAT:RGQ_ENTRPR_VAL_EV_SOURCE_WINDOW.FAT&amp;VAR:ID1=PNM&amp;VAR:SDATE=20100312&amp;VAR:FDATE=20091231&amp;VAR:FREQ=DAILY&amp;VAR:RELITEM=&amp;VAR:CURRENCY=USD&amp;VAR:DB_TYPE=&amp;VAR:UNITS=M&amp;window=popup","&amp;width=535&amp;height=425&amp;START_MAXIMIZED=FALSE&amp;Y=120"}</definedName>
    <definedName name="_60__FDSAUDITLINK__" localSheetId="0" hidden="1">{"fdsup://directions/FAT Viewer?action=UPDATE&amp;creator=factSet&amp;DYN_ARGS=true&amp;DOC_NAME=FAT:RGQ_ENTRPR_VAL_EV_SOURCE_WINDOW.FAT&amp;VAR:ID1=PNM&amp;VAR:SDATE=20100312&amp;VAR:FDATE=20091231&amp;VAR:FREQ=DAILY&amp;VAR:RELITEM=&amp;VAR:CURRENCY=USD&amp;VAR:DB_TYPE=&amp;VAR:UNITS=M&amp;window=popup","&amp;width=535&amp;height=425&amp;START_MAXIMIZED=FALSE&amp;Y=120"}</definedName>
    <definedName name="_60__FDSAUDITLINK__" hidden="1">{"fdsup://directions/FAT Viewer?action=UPDATE&amp;creator=factSet&amp;DYN_ARGS=true&amp;DOC_NAME=FAT:RGQ_ENTRPR_VAL_EV_SOURCE_WINDOW.FAT&amp;VAR:ID1=PNM&amp;VAR:SDATE=20100312&amp;VAR:FDATE=20091231&amp;VAR:FREQ=DAILY&amp;VAR:RELITEM=&amp;VAR:CURRENCY=USD&amp;VAR:DB_TYPE=&amp;VAR:UNITS=M&amp;window=popup","&amp;width=535&amp;height=425&amp;START_MAXIMIZED=FALSE&amp;Y=120"}</definedName>
    <definedName name="_60NEL" localSheetId="7">#REF!</definedName>
    <definedName name="_60NEL" localSheetId="0">#REF!</definedName>
    <definedName name="_60NEL">#REF!</definedName>
    <definedName name="_61__FDSAUDITLINK__" localSheetId="19" hidden="1">{"fdsup://directions/FAT Viewer?action=UPDATE&amp;creator=factSet&amp;DYN_ARGS=true&amp;DOC_NAME=FAT:RGQ_ENTRPR_VAL_EV_SOURCE_WINDOW.FAT&amp;VAR:ID1=POM&amp;VAR:SDATE=20100312&amp;VAR:FDATE=20091231&amp;VAR:FREQ=DAILY&amp;VAR:RELITEM=&amp;VAR:CURRENCY=USD&amp;VAR:DB_TYPE=&amp;VAR:UNITS=M&amp;window=popup","&amp;width=535&amp;height=425&amp;START_MAXIMIZED=FALSE&amp;Y=120"}</definedName>
    <definedName name="_61__FDSAUDITLINK__" localSheetId="0" hidden="1">{"fdsup://directions/FAT Viewer?action=UPDATE&amp;creator=factSet&amp;DYN_ARGS=true&amp;DOC_NAME=FAT:RGQ_ENTRPR_VAL_EV_SOURCE_WINDOW.FAT&amp;VAR:ID1=POM&amp;VAR:SDATE=20100312&amp;VAR:FDATE=20091231&amp;VAR:FREQ=DAILY&amp;VAR:RELITEM=&amp;VAR:CURRENCY=USD&amp;VAR:DB_TYPE=&amp;VAR:UNITS=M&amp;window=popup","&amp;width=535&amp;height=425&amp;START_MAXIMIZED=FALSE&amp;Y=120"}</definedName>
    <definedName name="_61__FDSAUDITLINK__" hidden="1">{"fdsup://directions/FAT Viewer?action=UPDATE&amp;creator=factSet&amp;DYN_ARGS=true&amp;DOC_NAME=FAT:RGQ_ENTRPR_VAL_EV_SOURCE_WINDOW.FAT&amp;VAR:ID1=POM&amp;VAR:SDATE=20100312&amp;VAR:FDATE=20091231&amp;VAR:FREQ=DAILY&amp;VAR:RELITEM=&amp;VAR:CURRENCY=USD&amp;VAR:DB_TYPE=&amp;VAR:UNITS=M&amp;window=popup","&amp;width=535&amp;height=425&amp;START_MAXIMIZED=FALSE&amp;Y=120"}</definedName>
    <definedName name="_62__FDSAUDITLINK__" localSheetId="19"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62__FDSAUDITLINK__" localSheetId="0"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62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62SSCOMMAL" localSheetId="7">#REF!</definedName>
    <definedName name="_62SSCOMMAL" localSheetId="0">#REF!</definedName>
    <definedName name="_62SSCOMMAL">#REF!</definedName>
    <definedName name="_63__FDSAUDITLINK__" localSheetId="19" hidden="1">{"fdsup://directions/FAT Viewer?action=UPDATE&amp;creator=factSet&amp;DYN_ARGS=true&amp;DOC_NAME=FAT:RGQ_ENTRPR_VAL_EV_SOURCE_WINDOW.FAT&amp;VAR:ID1=BKH&amp;VAR:SDATE=20100312&amp;VAR:FDATE=20091231&amp;VAR:FREQ=DAILY&amp;VAR:RELITEM=&amp;VAR:CURRENCY=USD&amp;VAR:DB_TYPE=&amp;VAR:UNITS=M&amp;window=popup","&amp;width=535&amp;height=425&amp;START_MAXIMIZED=FALSE&amp;Y=120"}</definedName>
    <definedName name="_63__FDSAUDITLINK__" localSheetId="0" hidden="1">{"fdsup://directions/FAT Viewer?action=UPDATE&amp;creator=factSet&amp;DYN_ARGS=true&amp;DOC_NAME=FAT:RGQ_ENTRPR_VAL_EV_SOURCE_WINDOW.FAT&amp;VAR:ID1=BKH&amp;VAR:SDATE=20100312&amp;VAR:FDATE=20091231&amp;VAR:FREQ=DAILY&amp;VAR:RELITEM=&amp;VAR:CURRENCY=USD&amp;VAR:DB_TYPE=&amp;VAR:UNITS=M&amp;window=popup","&amp;width=535&amp;height=425&amp;START_MAXIMIZED=FALSE&amp;Y=120"}</definedName>
    <definedName name="_63__FDSAUDITLINK__" hidden="1">{"fdsup://directions/FAT Viewer?action=UPDATE&amp;creator=factSet&amp;DYN_ARGS=true&amp;DOC_NAME=FAT:RGQ_ENTRPR_VAL_EV_SOURCE_WINDOW.FAT&amp;VAR:ID1=BKH&amp;VAR:SDATE=20100312&amp;VAR:FDATE=20091231&amp;VAR:FREQ=DAILY&amp;VAR:RELITEM=&amp;VAR:CURRENCY=USD&amp;VAR:DB_TYPE=&amp;VAR:UNITS=M&amp;window=popup","&amp;width=535&amp;height=425&amp;START_MAXIMIZED=FALSE&amp;Y=120"}</definedName>
    <definedName name="_64__FDSAUDITLINK__" localSheetId="19"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64__FDSAUDITLINK__" localSheetId="0"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64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65__FDSAUDITLINK__" localSheetId="19" hidden="1">{"fdsup://directions/FAT Viewer?action=UPDATE&amp;creator=factSet&amp;DYN_ARGS=true&amp;DOC_NAME=FAT:RGQ_ENTRPR_VAL_EV_SOURCE_WINDOW.FAT&amp;VAR:ID1=JE.UT-CA&amp;VAR:SDATE=20100312&amp;VAR:FDATE=20091231&amp;VAR:FREQ=DAILY&amp;VAR:RELITEM=&amp;VAR:CURRENCY=USD&amp;VAR:DB_TYPE=&amp;VAR:UNITS=M&amp;window=","popup&amp;width=535&amp;height=425&amp;START_MAXIMIZED=FALSE&amp;Y=120"}</definedName>
    <definedName name="_65__FDSAUDITLINK__" localSheetId="0" hidden="1">{"fdsup://directions/FAT Viewer?action=UPDATE&amp;creator=factSet&amp;DYN_ARGS=true&amp;DOC_NAME=FAT:RGQ_ENTRPR_VAL_EV_SOURCE_WINDOW.FAT&amp;VAR:ID1=JE.UT-CA&amp;VAR:SDATE=20100312&amp;VAR:FDATE=20091231&amp;VAR:FREQ=DAILY&amp;VAR:RELITEM=&amp;VAR:CURRENCY=USD&amp;VAR:DB_TYPE=&amp;VAR:UNITS=M&amp;window=","popup&amp;width=535&amp;height=425&amp;START_MAXIMIZED=FALSE&amp;Y=120"}</definedName>
    <definedName name="_65__FDSAUDITLINK__" hidden="1">{"fdsup://directions/FAT Viewer?action=UPDATE&amp;creator=factSet&amp;DYN_ARGS=true&amp;DOC_NAME=FAT:RGQ_ENTRPR_VAL_EV_SOURCE_WINDOW.FAT&amp;VAR:ID1=JE.UT-CA&amp;VAR:SDATE=20100312&amp;VAR:FDATE=20091231&amp;VAR:FREQ=DAILY&amp;VAR:RELITEM=&amp;VAR:CURRENCY=USD&amp;VAR:DB_TYPE=&amp;VAR:UNITS=M&amp;window=","popup&amp;width=535&amp;height=425&amp;START_MAXIMIZED=FALSE&amp;Y=120"}</definedName>
    <definedName name="_66__FDSAUDITLINK__" localSheetId="19" hidden="1">{"fdsup://directions/FAT Viewer?action=UPDATE&amp;creator=factSet&amp;DYN_ARGS=true&amp;DOC_NAME=FAT:RGQ_ENTRPR_VAL_EV_SOURCE_WINDOW.FAT&amp;VAR:ID1=IDA&amp;VAR:SDATE=20100312&amp;VAR:FDATE=20091231&amp;VAR:FREQ=DAILY&amp;VAR:RELITEM=&amp;VAR:CURRENCY=USD&amp;VAR:DB_TYPE=&amp;VAR:UNITS=M&amp;window=popup","&amp;width=535&amp;height=425&amp;START_MAXIMIZED=FALSE&amp;Y=120"}</definedName>
    <definedName name="_66__FDSAUDITLINK__" localSheetId="0" hidden="1">{"fdsup://directions/FAT Viewer?action=UPDATE&amp;creator=factSet&amp;DYN_ARGS=true&amp;DOC_NAME=FAT:RGQ_ENTRPR_VAL_EV_SOURCE_WINDOW.FAT&amp;VAR:ID1=IDA&amp;VAR:SDATE=20100312&amp;VAR:FDATE=20091231&amp;VAR:FREQ=DAILY&amp;VAR:RELITEM=&amp;VAR:CURRENCY=USD&amp;VAR:DB_TYPE=&amp;VAR:UNITS=M&amp;window=popup","&amp;width=535&amp;height=425&amp;START_MAXIMIZED=FALSE&amp;Y=120"}</definedName>
    <definedName name="_66__FDSAUDITLINK__" hidden="1">{"fdsup://directions/FAT Viewer?action=UPDATE&amp;creator=factSet&amp;DYN_ARGS=true&amp;DOC_NAME=FAT:RGQ_ENTRPR_VAL_EV_SOURCE_WINDOW.FAT&amp;VAR:ID1=IDA&amp;VAR:SDATE=20100312&amp;VAR:FDATE=20091231&amp;VAR:FREQ=DAILY&amp;VAR:RELITEM=&amp;VAR:CURRENCY=USD&amp;VAR:DB_TYPE=&amp;VAR:UNITS=M&amp;window=popup","&amp;width=535&amp;height=425&amp;START_MAXIMIZED=FALSE&amp;Y=120"}</definedName>
    <definedName name="_67__FDSAUDITLINK__" localSheetId="19"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67__FDSAUDITLINK__" localSheetId="0"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67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68__FDSAUDITLINK__" localSheetId="19"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68__FDSAUDITLINK__" localSheetId="0"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68__FDSAUDITLINK__"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69__FDSAUDITLINK__" localSheetId="19"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69__FDSAUDITLINK__" localSheetId="0"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69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6NEE_OPGA" localSheetId="7">#REF!</definedName>
    <definedName name="_6NEE_OPGA">#REF!</definedName>
    <definedName name="_7__123Graph_AChart_1A" localSheetId="0" hidden="1">#REF!</definedName>
    <definedName name="_7__123Graph_AChart_1A" hidden="1">#REF!</definedName>
    <definedName name="_7__123Graph_ANRET_RS" localSheetId="0" hidden="1">#REF!</definedName>
    <definedName name="_7__123Graph_ANRET_RS" hidden="1">#REF!</definedName>
    <definedName name="_7__123Graph_BCHART_1" localSheetId="0" hidden="1">#REF!</definedName>
    <definedName name="_7__123Graph_BCHART_1" hidden="1">#REF!</definedName>
    <definedName name="_7__123Graph_CCHART_1" localSheetId="0" hidden="1">#REF!</definedName>
    <definedName name="_7__123Graph_CCHART_1" hidden="1">#REF!</definedName>
    <definedName name="_7__123Graph_XCHART_1" localSheetId="0" hidden="1">#REF!</definedName>
    <definedName name="_7__123Graph_XCHART_1" hidden="1">#REF!</definedName>
    <definedName name="_7__123Graph_XChart_58B" localSheetId="0" hidden="1">#REF!</definedName>
    <definedName name="_7__123Graph_XChart_58B" hidden="1">#REF!</definedName>
    <definedName name="_7__FDSAUDITLINK__" localSheetId="19"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7__FDSAUDITLINK__" localSheetId="0"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7__FDSAUDITLINK__"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7_0NEL" localSheetId="7">#REF!</definedName>
    <definedName name="_7_0NEL" localSheetId="0">#REF!</definedName>
    <definedName name="_7_0NEL">#REF!</definedName>
    <definedName name="_7_48DIARIZED" localSheetId="7">#REF!</definedName>
    <definedName name="_7_48DIARIZED" localSheetId="0">#REF!</definedName>
    <definedName name="_7_48DIARIZED">#REF!</definedName>
    <definedName name="_7_90DIARIZED" localSheetId="7">#REF!</definedName>
    <definedName name="_7_90DIARIZED">#REF!</definedName>
    <definedName name="_70__123Graph_CCHART_1" localSheetId="0" hidden="1">#REF!</definedName>
    <definedName name="_70__123Graph_CCHART_1" hidden="1">#REF!</definedName>
    <definedName name="_70__FDSAUDITLINK__" localSheetId="19"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0__FDSAUDITLINK__" localSheetId="0"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0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1__FDSAUDITLINK__" localSheetId="19"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71__FDSAUDITLINK__" localSheetId="0"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71__FDSAUDITLINK__"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72__FDSAUDITLINK__" localSheetId="19"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72__FDSAUDITLINK__" localSheetId="0"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72__FDSAUDITLINK__"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73__FDSAUDITLINK__" localSheetId="19"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3__FDSAUDITLINK__" localSheetId="0"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3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4__FDSAUDITLINK__" localSheetId="19"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4__FDSAUDITLINK__" localSheetId="0"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4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5__FDSAUDITLINK__" localSheetId="19"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5__FDSAUDITLINK__" localSheetId="0"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5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6__FDSAUDITLINK__" localSheetId="19"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6__FDSAUDITLINK__" localSheetId="0"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6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7__FDSAUDITLINK__" localSheetId="19"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7__FDSAUDITLINK__" localSheetId="0"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7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8__FDSAUDITLINK__" localSheetId="19"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8__FDSAUDITLINK__" localSheetId="0"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8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9__FDSAUDITLINK__" localSheetId="19"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9__FDSAUDITLINK__" localSheetId="0"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9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NEL" localSheetId="7">#REF!</definedName>
    <definedName name="_7NEL" localSheetId="0">#REF!</definedName>
    <definedName name="_7NEL">#REF!</definedName>
    <definedName name="_8__123Graph_AChart_1A" localSheetId="0" hidden="1">#REF!</definedName>
    <definedName name="_8__123Graph_AChart_1A" hidden="1">#REF!</definedName>
    <definedName name="_8__123Graph_AChart_58B" localSheetId="0" hidden="1">#REF!</definedName>
    <definedName name="_8__123Graph_AChart_58B" hidden="1">#REF!</definedName>
    <definedName name="_8__123Graph_ANRT_PCE" localSheetId="0" hidden="1">#REF!</definedName>
    <definedName name="_8__123Graph_ANRT_PCE" hidden="1">#REF!</definedName>
    <definedName name="_8__123Graph_CHO_MPRICE" localSheetId="0" hidden="1">#REF!</definedName>
    <definedName name="_8__123Graph_CHO_MPRICE" hidden="1">#REF!</definedName>
    <definedName name="_8__123Graph_XCHART_1" localSheetId="0" hidden="1">#REF!</definedName>
    <definedName name="_8__123Graph_XCHART_1" hidden="1">#REF!</definedName>
    <definedName name="_8__FDSAUDITLINK__" localSheetId="19"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8__FDSAUDITLINK__" localSheetId="0"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8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8_0SSCOMMAL" localSheetId="7">#REF!</definedName>
    <definedName name="_8_0SSCOMMAL" localSheetId="0">#REF!</definedName>
    <definedName name="_8_0SSCOMMAL">#REF!</definedName>
    <definedName name="_8_48RDIARIZED" localSheetId="7">#REF!</definedName>
    <definedName name="_8_48RDIARIZED" localSheetId="0">#REF!</definedName>
    <definedName name="_8_48RDIARIZED">#REF!</definedName>
    <definedName name="_8_90RDIARIZED" localSheetId="7">#REF!</definedName>
    <definedName name="_8_90RDIARIZED">#REF!</definedName>
    <definedName name="_80__FDSAUDITLINK__" localSheetId="19"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0__FDSAUDITLINK__" localSheetId="0"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0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1__FDSAUDITLINK__" localSheetId="19"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1__FDSAUDITLINK__" localSheetId="0"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1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2__FDSAUDITLINK__" localSheetId="19"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2__FDSAUDITLINK__" localSheetId="0"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2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3__FDSAUDITLINK__" localSheetId="19"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3__FDSAUDITLINK__" localSheetId="0"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3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39__123Graph_XChart_1A" localSheetId="0" hidden="1">#REF!</definedName>
    <definedName name="_839__123Graph_XChart_1A" hidden="1">#REF!</definedName>
    <definedName name="_84__FDSAUDITLINK__" localSheetId="19"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84__FDSAUDITLINK__" localSheetId="0"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84__FDSAUDITLINK__"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85__FDSAUDITLINK__" localSheetId="19"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85__FDSAUDITLINK__" localSheetId="0"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85__FDSAUDITLINK__"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86__FDSAUDITLINK__" localSheetId="19"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86__FDSAUDITLINK__" localSheetId="0"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86__FDSAUDITLINK__"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87__123Graph_AChart_1A" localSheetId="0" hidden="1">#REF!</definedName>
    <definedName name="_87__123Graph_AChart_1A" hidden="1">#REF!</definedName>
    <definedName name="_87__FDSAUDITLINK__" localSheetId="19"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87__FDSAUDITLINK__" localSheetId="0"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87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88__FDSAUDITLINK__" localSheetId="19"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88__FDSAUDITLINK__" localSheetId="0"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88__FDSAUDITLINK__"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89__FDSAUDITLINK__" localSheetId="19"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89__FDSAUDITLINK__" localSheetId="0"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89__FDSAUDITLINK__"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8SSCOMMAL" localSheetId="7">#REF!</definedName>
    <definedName name="_8SSCOMMAL" localSheetId="0">#REF!</definedName>
    <definedName name="_8SSCOMMAL">#REF!</definedName>
    <definedName name="_9__123Graph_AChart_58B" localSheetId="0" hidden="1">#REF!</definedName>
    <definedName name="_9__123Graph_AChart_58B" hidden="1">#REF!</definedName>
    <definedName name="_9__123Graph_BADV_GDP" localSheetId="0" hidden="1">#REF!</definedName>
    <definedName name="_9__123Graph_BADV_GDP" hidden="1">#REF!</definedName>
    <definedName name="_9__123Graph_BChart_1A" localSheetId="0" hidden="1">#REF!</definedName>
    <definedName name="_9__123Graph_BChart_1A" hidden="1">#REF!</definedName>
    <definedName name="_9__123Graph_CCHART_1" localSheetId="0" hidden="1">#REF!</definedName>
    <definedName name="_9__123Graph_CCHART_1" hidden="1">#REF!</definedName>
    <definedName name="_9__123Graph_CO_MPRICE" localSheetId="0" hidden="1">#REF!</definedName>
    <definedName name="_9__123Graph_CO_MPRICE" hidden="1">#REF!</definedName>
    <definedName name="_9__FDSAUDITLINK__" localSheetId="19"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__FDSAUDITLINK__" localSheetId="0"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0__FDSAUDITLINK__" localSheetId="19"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90__FDSAUDITLINK__" localSheetId="0"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90__FDSAUDITLINK__"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90DIARIZED" localSheetId="7">#REF!</definedName>
    <definedName name="_90DIARIZED">#REF!</definedName>
    <definedName name="_90RDIARIZED" localSheetId="7">#REF!</definedName>
    <definedName name="_90RDIARIZED">#REF!</definedName>
    <definedName name="_90RERUN" localSheetId="7">#REF!</definedName>
    <definedName name="_90RERUN">#REF!</definedName>
    <definedName name="_91__FDSAUDITLINK__" localSheetId="19"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91__FDSAUDITLINK__" localSheetId="0"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91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92__FDSAUDITLINK__" localSheetId="19"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2__FDSAUDITLINK__" localSheetId="0"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2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3__FDSAUDITLINK__" localSheetId="19"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93__FDSAUDITLINK__" localSheetId="0"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93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94__FDSAUDITLINK__" localSheetId="19"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94__FDSAUDITLINK__" localSheetId="0"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94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95__FDSAUDITLINK__" localSheetId="19"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95__FDSAUDITLINK__" localSheetId="0"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95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96__FDSAUDITLINK__" localSheetId="19"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96__FDSAUDITLINK__" localSheetId="0"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96__FDSAUDITLINK__"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97__FDSAUDITLINK__" localSheetId="19"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97__FDSAUDITLINK__" localSheetId="0"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97__FDSAUDITLINK__"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98__FDSAUDITLINK__" localSheetId="19"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98__FDSAUDITLINK__" localSheetId="0"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98__FDSAUDITLINK__"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99__FDSAUDITLINK__" localSheetId="19"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99__FDSAUDITLINK__" localSheetId="0"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99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9NEL" localSheetId="7">#REF!</definedName>
    <definedName name="_9NEL" localSheetId="0">#REF!</definedName>
    <definedName name="_9NEL">#REF!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EC4396B50A4D439BA81C8C8B7A290C9C.edm" localSheetId="7" hidden="1">#REF!</definedName>
    <definedName name="_bdm.EC4396B50A4D439BA81C8C8B7A290C9C.edm" hidden="1">#REF!</definedName>
    <definedName name="_bdm.FastTrackBookmark.10_4_2004_9_40_31_AM.edm" localSheetId="7" hidden="1">#REF!</definedName>
    <definedName name="_bdm.FastTrackBookmark.10_4_2004_9_40_31_AM.edm" localSheetId="0" hidden="1">#REF!</definedName>
    <definedName name="_bdm.FastTrackBookmark.10_4_2004_9_40_31_AM.edm" hidden="1">#REF!</definedName>
    <definedName name="_bdm.FastTrackBookmark.9_15_2004_3_08_01_PM.edm" localSheetId="7" hidden="1">#REF!</definedName>
    <definedName name="_bdm.FastTrackBookmark.9_15_2004_3_08_01_PM.edm" localSheetId="0" hidden="1">#REF!</definedName>
    <definedName name="_bdm.FastTrackBookmark.9_15_2004_3_08_01_PM.edm" hidden="1">#REF!</definedName>
    <definedName name="_bdm.FastTrackBookmark.9_15_2004_3_17_28_PM.edm" localSheetId="7" hidden="1">#REF!</definedName>
    <definedName name="_bdm.FastTrackBookmark.9_15_2004_3_17_28_PM.edm" localSheetId="0" hidden="1">#REF!</definedName>
    <definedName name="_bdm.FastTrackBookmark.9_15_2004_3_17_28_PM.edm" hidden="1">#REF!</definedName>
    <definedName name="_bdm.FastTrackBookmark.9_15_2004_4_15_33_PM.edm" localSheetId="7" hidden="1">#REF!</definedName>
    <definedName name="_bdm.FastTrackBookmark.9_15_2004_4_15_33_PM.edm" localSheetId="0" hidden="1">#REF!</definedName>
    <definedName name="_bdm.FastTrackBookmark.9_15_2004_4_15_33_PM.edm" hidden="1">#REF!</definedName>
    <definedName name="_BEG1" localSheetId="7">#REF!</definedName>
    <definedName name="_BEG1">#REF!</definedName>
    <definedName name="_BEG2" localSheetId="7">#REF!</definedName>
    <definedName name="_BEG2">#REF!</definedName>
    <definedName name="_buu4" localSheetId="7">#REF!</definedName>
    <definedName name="_buu4">#REF!</definedName>
    <definedName name="_C__CP_EXPANDED_ITEMS1">"48,cp_1840655,cp_1840656"</definedName>
    <definedName name="_C__CP_HIDDEN_ITEMS">"c_I_B_FAIR_VALUE,c_I_B_BRCOM_EXP,c_I_AMORT_GW,c_I_AMORT_INTAN,c_I_AMORT_OTHER,c_I_EMP_SHARES,c_I_EMP_COST,c_I_OCC_IT_COST,c_I_RES_AND_DEV,c_I_ROYALTIES,c_I_IMPAIRMENT_NRO,c_I_RESTRUCT_EXP_NRO,c_I_CAPGAINS_NRO,c_I_INT_CONV_EXP,c_I_INT_LEASE_EXP,c_I_AS"</definedName>
    <definedName name="_C__CP_HIDDEN_ITEMS_VISIBLE">FALSE</definedName>
    <definedName name="_C__CP_HIDDEN_ITEMS1">"SET_SALES,c_I_EQ_ACC_PBT,c_I_REVALUATIONS,c_I_PROVISIONS,c_I_FOREX_LOSS,c_I_HEDGE_EXP,c_I_DEFINED_BEN,c_I_NONREC_ITEMS,c_I_AMORT_GW_NOP,c_I_IMPAIRMENT,c_I_INC_DISC,c_I_REVAL_NONREC,c_I_RESTRUCT_EXP,_x000D_
c_OTHER_NONREC,c_I_ABNORMAL_PBT,c_I_PBT_REPORTED,O"</definedName>
    <definedName name="_C__CP_HIDDEN_ITEMS2">"THER_TAX,c_I_EQ_ACC_TAX,c_I_PREF_DIV_PAID,c_I_MINOR,c_I_OTHER_PAT,c_I_EQ_ACC_PAT,c_I_c_I_ANALYST_ADJ,c_DPS_INTERIM,c_DPS_SPECIAL,c_DPS_FINAL,c_B_CA_TRADE_REC,c_B_CA_OTH_REC,c_B_CA_BAD_DEBT_PROV,c_B_CA_CON_CR_FA,c_B_BV_GW,c_B_GW_AMORT,c_B_BRAND,c_B_CL"</definedName>
    <definedName name="_C__CP_HIDDEN_ITEMS3">"_EMP_PROV,c_B_CL_RESTR_PROV,c_B_CL_CON_CR_REFIN,c_B_NCL_EMP_PROV,c_B_NCL_RESTR_PROV,c_C_RECEIPTS,c_C_PAYMENTS,c_C_INT_PAID,c_C_INT_REC,c_C_EXPLORATION,c_CT_LIMITED_VOTE,c_CT_TREASURY,c_CT_PREF_DEBT,c_CT_PREF_EQUITY,c_CT_OPTIONS,c_CT_PARTLY_PAID,c_CP_"</definedName>
    <definedName name="_C__CP_HIDDEN_ITEMS4">"LIMITED_VOTE,c_CP_TREASURY,c_CP_PREF_DEBT,c_CP_PREF_EQUITY,c_CP_OPTIONS,c_CP_PARTLY_PAID,c_I_EMP_SHARES_NR,c_I_ABNORMAL_TAX"</definedName>
    <definedName name="_C_BALANCE_DATE_PD">"_C_BALANCE_DATE_PS_12347_2005_2020"</definedName>
    <definedName name="_C_c_ANAV_PS_PD">"_C_c_ANAV_PS_PS_12347_2005_2020"</definedName>
    <definedName name="_C_c_AUDUSD_PA_PD">"_C_c_AUDUSD_PA_PS_12347_2005_2020"</definedName>
    <definedName name="_C_c_AUDUSD_PE_PD">"_C_c_AUDUSD_PE_PS_12347_2005_2020"</definedName>
    <definedName name="_C_c_B_CA_DEFCOST_PD">"_C_c_B_CA_DEFCOST_PS_12347_2005_2020"</definedName>
    <definedName name="_C_c_B_CA_INV_PD">"_C_c_B_CA_INV_PS_12347_2005_2020"</definedName>
    <definedName name="_C_c_B_CA_INVEST_PD">"_C_c_B_CA_INVEST_PS_12347_2005_2020"</definedName>
    <definedName name="_C_c_B_CA_OTHER_PD">"_C_c_B_CA_OTHER_PS_12347_2005_2020"</definedName>
    <definedName name="_C_c_B_CA_PREPAY_PD">"_C_c_B_CA_PREPAY_PS_12347_2005_2020"</definedName>
    <definedName name="_C_c_B_CA_REC_PD">"_C_c_B_CA_REC_PS_12347_2005_2020"</definedName>
    <definedName name="_C_c_B_CAP_EXP_PD">"_C_c_B_CAP_EXP_PS_12347_2005_2020"</definedName>
    <definedName name="_C_c_B_CASH_PD">"_C_c_B_CASH_PS_12347_2005_2020"</definedName>
    <definedName name="_C_c_B_CL_ACCREXP_PD">"_C_c_B_CL_ACCREXP_PS_12347_2005_2020"</definedName>
    <definedName name="_C_c_B_CL_CUSTADV_PD">"_C_c_B_CL_CUSTADV_PS_12347_2005_2020"</definedName>
    <definedName name="_C_c_B_CL_DEF_REV_PD">"_C_c_B_CL_DEF_REV_PS_12347_2005_2020"</definedName>
    <definedName name="_C_c_B_CL_DIV_PROV_PD">"_C_c_B_CL_DIV_PROV_PS_12347_2005_2020"</definedName>
    <definedName name="_C_c_B_CL_OTH_PROV_PD">"_C_c_B_CL_OTH_PROV_PS_12347_2005_2020"</definedName>
    <definedName name="_C_c_B_CL_PROV_PD">"_C_c_B_CL_PROV_PS_12347_2005_2020"</definedName>
    <definedName name="_C_c_B_CL_TAX_PROV_PD">"_C_c_B_CL_TAX_PROV_PS_12347_2005_2020"</definedName>
    <definedName name="_C_c_B_CURR_ASS_PD">"_C_c_B_CURR_ASS_PS_12347_2005_2020"</definedName>
    <definedName name="_C_c_B_CURR_BORROW_PD">"_C_c_B_CURR_BORROW_PS_12347_2005_2020"</definedName>
    <definedName name="_C_c_B_CURR_CRED_PD">"_C_c_B_CURR_CRED_PS_12347_2005_2020"</definedName>
    <definedName name="_C_c_B_CURR_DEBT_PD">"_C_c_B_CURR_DEBT_PS_12347_2005_2020"</definedName>
    <definedName name="_C_c_B_CURR_LIAB_PD">"_C_c_B_CURR_LIAB_PS_12347_2005_2020"</definedName>
    <definedName name="_C_c_B_EV_ADJASSOC_PD">"_C_c_B_EV_ADJASSOC_PS_12347_2005_2020"</definedName>
    <definedName name="_C_c_B_EV_ADJINV_PD">"_C_c_B_EV_ADJINV_PS_12347_2005_2020"</definedName>
    <definedName name="_C_c_B_EV_ADJLEAS_PD">"_C_c_B_EV_ADJLEAS_PS_12347_2005_2020"</definedName>
    <definedName name="_C_c_B_EV_ADJMINOR_PD">"_C_c_B_EV_ADJMINOR_PS_12347_2005_2020"</definedName>
    <definedName name="_C_c_B_EV_ADJMLP_PD">"_C_c_B_EV_ADJMLP_PS_12347_2005_2020"</definedName>
    <definedName name="_C_c_B_EV_ADJNONC_PD">"_C_c_B_EV_ADJNONC_PS_12347_2005_2020"</definedName>
    <definedName name="_C_c_B_EV_ADJOBLIG_PD">"_C_c_B_EV_ADJOBLIG_PS_12347_2005_2020"</definedName>
    <definedName name="_C_c_B_EV_ADJPENS_PD">"_C_c_B_EV_ADJPENS_PS_12347_2005_2020"</definedName>
    <definedName name="_C_c_B_EV_ADJUST_PD">"_C_c_B_EV_ADJUST_PS_12347_2005_2020"</definedName>
    <definedName name="_C_c_B_FUT_TAX_PD">"_C_c_B_FUT_TAX_PS_12347_2005_2020"</definedName>
    <definedName name="_C_c_B_GW_PD">"_C_c_B_GW_PS_12347_2005_2020"</definedName>
    <definedName name="_C_c_B_INTANG_PD">"_C_c_B_INTANG_PS_12347_2005_2020"</definedName>
    <definedName name="_C_c_B_NCA_ASSOC_PD">"_C_c_B_NCA_ASSOC_PS_12347_2005_2020"</definedName>
    <definedName name="_C_c_B_NCA_CWIP_PD">"_C_c_B_NCA_CWIP_PS_12347_2005_2020"</definedName>
    <definedName name="_C_c_B_NCA_INV_PD">"_C_c_B_NCA_INV_PS_12347_2005_2020"</definedName>
    <definedName name="_C_c_B_NCA_INVEST_PD">"_C_c_B_NCA_INVEST_PS_12347_2005_2020"</definedName>
    <definedName name="_C_c_B_NCA_OTHINV_PD">"_C_c_B_NCA_OTHINV_PS_12347_2005_2020"</definedName>
    <definedName name="_C_c_B_NCA_REC_PD">"_C_c_B_NCA_REC_PS_12347_2005_2020"</definedName>
    <definedName name="_C_c_B_NCL_BONDS_PD">"_C_c_B_NCL_BONDS_PS_12347_2005_2020"</definedName>
    <definedName name="_C_c_B_NCL_BORROW_PD">"_C_c_B_NCL_BORROW_PS_12347_2005_2020"</definedName>
    <definedName name="_C_c_B_NCL_CONV_DEBT_PD">"_C_c_B_NCL_CONV_DEBT_PS_12347_2005_2020"</definedName>
    <definedName name="_C_c_B_NCL_CRED_PD">"_C_c_B_NCL_CRED_PS_12347_2005_2020"</definedName>
    <definedName name="_C_c_B_NCL_LEASES_PD">"_C_c_B_NCL_LEASES_PS_12347_2005_2020"</definedName>
    <definedName name="_C_c_B_NCL_OTH_PROV_PD">"_C_c_B_NCL_OTH_PROV_PS_12347_2005_2020"</definedName>
    <definedName name="_C_c_B_NCL_PROV_PD">"_C_c_B_NCL_PROV_PS_12347_2005_2020"</definedName>
    <definedName name="_C_c_B_NCL_TAX_PROV_PD">"_C_c_B_NCL_TAX_PROV_PS_12347_2005_2020"</definedName>
    <definedName name="_C_c_B_NON_CURR_ASS_PD">"_C_c_B_NON_CURR_ASS_PS_12347_2005_2020"</definedName>
    <definedName name="_C_c_B_NON_CURR_LIAB_PD">"_C_c_B_NON_CURR_LIAB_PS_12347_2005_2020"</definedName>
    <definedName name="_C_c_B_OTH_INT_PD">"_C_c_B_OTH_INT_PS_12347_2005_2020"</definedName>
    <definedName name="_C_c_B_OTH_NCA_PD">"_C_c_B_OTH_NCA_PS_12347_2005_2020"</definedName>
    <definedName name="_C_c_B_OTHER_CL_PD">"_C_c_B_OTHER_CL_PS_12347_2005_2020"</definedName>
    <definedName name="_C_c_B_OTHER_NCL_PD">"_C_c_B_OTHER_NCL_PS_12347_2005_2020"</definedName>
    <definedName name="_C_c_B_PPE_ACC_DEPR_PD">"_C_c_B_PPE_ACC_DEPR_PS_12347_2005_2020"</definedName>
    <definedName name="_C_c_B_PPE_BOOK_VAL_PD">"_C_c_B_PPE_BOOK_VAL_PS_12347_2005_2020"</definedName>
    <definedName name="_C_c_B_PPE_PD">"_C_c_B_PPE_PS_12347_2005_2020"</definedName>
    <definedName name="_C_c_B_SECURITIES_PD">"_C_c_B_SECURITIES_PS_12347_2005_2020"</definedName>
    <definedName name="_C_c_B_TOT_ASS_PD">"_C_c_B_TOT_ASS_PS_12347_2005_2020"</definedName>
    <definedName name="_C_c_B_TOT_LIAB_PD">"_C_c_B_TOT_LIAB_PS_12347_2005_2020"</definedName>
    <definedName name="_C_c_BORROW_PD">"_C_c_BORROW_PS_12347_2005_2020"</definedName>
    <definedName name="_C_c_BPS_PD">"_C_c_BPS_PS_12347_2005_2020"</definedName>
    <definedName name="_C_c_C_ACQUISITIONS_PD">"_C_c_C_ACQUISITIONS_PS_12347_2005_2020"</definedName>
    <definedName name="_C_c_C_CAP_RAISING_PD">"_C_c_C_CAP_RAISING_PS_12347_2005_2020"</definedName>
    <definedName name="_C_c_C_CAPEX_PD">"_C_c_C_CAPEX_PS_12347_2005_2020"</definedName>
    <definedName name="_C_c_C_CHG_WC_PD">"_C_c_C_CHG_WC_PS_12347_2005_2020"</definedName>
    <definedName name="_C_c_C_DISPOSALES_PD">"_C_c_C_DISPOSALES_PS_12347_2005_2020"</definedName>
    <definedName name="_C_c_C_DIV_PAID_PD">"_C_c_C_DIV_PAID_PS_12347_2005_2020"</definedName>
    <definedName name="_C_c_C_DIV_REC_PD">"_C_c_C_DIV_REC_PS_12347_2005_2020"</definedName>
    <definedName name="_C_c_C_EBIT_PD">"_C_c_C_EBIT_PS_12347_2005_2020"</definedName>
    <definedName name="_C_c_C_EXP_CAPEX_PD">"_C_c_C_EXP_CAPEX_PS_12347_2005_2020"</definedName>
    <definedName name="_C_c_C_FINANCING_PD">"_C_c_C_FINANCING_PS_12347_2005_2020"</definedName>
    <definedName name="_C_c_C_FOREX_PD">"_C_c_C_FOREX_PS_12347_2005_2020"</definedName>
    <definedName name="_C_c_C_GROSS_PROFIT_PD">"_C_c_C_GROSS_PROFIT_PS_12347_2005_2020"</definedName>
    <definedName name="_C_c_C_INTEREST_PD">"_C_c_C_INTEREST_PS_12347_2005_2020"</definedName>
    <definedName name="_C_c_C_INVESTING_PD">"_C_c_C_INVESTING_PS_12347_2005_2020"</definedName>
    <definedName name="_C_c_C_MAINT_CAPEX_PD">"_C_c_C_MAINT_CAPEX_PS_12347_2005_2020"</definedName>
    <definedName name="_C_c_C_NET_BORROW_PD">"_C_c_C_NET_BORROW_PS_12347_2005_2020"</definedName>
    <definedName name="_C_c_C_NON_CASH_PD">"_C_c_C_NON_CASH_PS_12347_2005_2020"</definedName>
    <definedName name="_C_c_C_OPERATING_PD">"_C_c_C_OPERATING_PS_12347_2005_2020"</definedName>
    <definedName name="_C_c_C_OTHER_FC_PD">"_C_c_C_OTHER_FC_PS_12347_2005_2020"</definedName>
    <definedName name="_C_c_C_OTHER_IC_PD">"_C_c_C_OTHER_IC_PS_12347_2005_2020"</definedName>
    <definedName name="_C_c_C_OTHER_OC_PD">"_C_c_C_OTHER_OC_PS_12347_2005_2020"</definedName>
    <definedName name="_C_c_C_PURCHASE_PPE_PD">"_C_c_C_PURCHASE_PPE_PS_12347_2005_2020"</definedName>
    <definedName name="_C_c_C_SALE_PPE_PD">"_C_c_C_SALE_PPE_PS_12347_2005_2020"</definedName>
    <definedName name="_C_c_C_TAX_PD">"_C_c_C_TAX_PS_12347_2005_2020"</definedName>
    <definedName name="_C_c_CASH_CHANGE_PD">"_C_c_CASH_CHANGE_PS_12347_2005_2020"</definedName>
    <definedName name="_C_c_CP_CONVERTIBLE_PD">"_C_c_CP_CONVERTIBLE_PS_12347_2005_2020"</definedName>
    <definedName name="_C_c_CP_ORDINARY_PD">"_C_c_CP_ORDINARY_PS_12347_2005_2020"</definedName>
    <definedName name="_C_c_CP_OTHER_PD">"_C_c_CP_OTHER_PS_12347_2005_2020"</definedName>
    <definedName name="_C_c_CP_SHARES_PD">"_C_c_CP_SHARES_PS_12347_2005_2020"</definedName>
    <definedName name="_C_c_CPS_PD">"_C_c_CPS_PS_12347_2005_2020"</definedName>
    <definedName name="_C_c_CS_EPS_BASIC_PD">"_C_c_CS_EPS_BASIC_PS_12347_2005_2020"</definedName>
    <definedName name="_C_c_CT_CONVERTIBLE_PD">"_C_c_CT_CONVERTIBLE_PS_12347_2005_2020"</definedName>
    <definedName name="_C_c_CT_ORDINARY_PD">"_C_c_CT_ORDINARY_PS_12347_2005_2020"</definedName>
    <definedName name="_C_c_CT_OTHER_PD">"_C_c_CT_OTHER_PS_12347_2005_2020"</definedName>
    <definedName name="_C_c_CT_SHARES_PD">"_C_c_CT_SHARES_PS_12347_2005_2020"</definedName>
    <definedName name="_C_c_DIV_YIELD_PD">"_C_c_DIV_YIELD_PS_12347_2005_2020"</definedName>
    <definedName name="_C_c_DPS_FINAL_EX_PD">"_C_c_DPS_FINAL_EX_PS_12347_2005_2020"</definedName>
    <definedName name="_C_c_DPS_INTERIM_EX_PD">"_C_c_DPS_INTERIM_EX_PS_12347_2005_2020"</definedName>
    <definedName name="_C_c_DPS_PD">"_C_c_DPS_PS_12347_2005_2020"</definedName>
    <definedName name="_C_c_DPS_SPECIAL_EX_PD">"_C_c_DPS_SPECIAL_EX_PS_12347_2005_2020"</definedName>
    <definedName name="_C_c_EBIT_MARGIN_PD">"_C_c_EBIT_MARGIN_PS_12347_2005_2020"</definedName>
    <definedName name="_C_c_EBIT_MULTIPLE_AN_PD">"_C_c_EBIT_MULTIPLE_AN_PS_12347_2005_2020"</definedName>
    <definedName name="_C_c_EBITDA_MARGIN_PD">"_C_c_EBITDA_MARGIN_PS_12347_2005_2020"</definedName>
    <definedName name="_C_c_EBITDA_MULTIPLE_AN_PD">"_C_c_EBITDA_MULTIPLE_AN_PS_12347_2005_2020"</definedName>
    <definedName name="_C_c_ENTVAL_ANNUAL_PD">"_C_c_ENTVAL_ANNUAL_PS_12347_2005_2020"</definedName>
    <definedName name="_C_c_EPS_PD">"_C_c_EPS_PS_12347_2005_2020"</definedName>
    <definedName name="_C_c_EPS_PRE_GW_PD">"_C_c_EPS_PRE_GW_PS_12347_2005_2020"</definedName>
    <definedName name="_C_c_EPS_SHARES_PD">"_C_c_EPS_SHARES_PS_12347_2005_2020"</definedName>
    <definedName name="_C_c_EQ_COMMON_PD">"_C_c_EQ_COMMON_PS_12347_2005_2020"</definedName>
    <definedName name="_C_c_EQ_CONVERT_PD">"_C_c_EQ_CONVERT_PS_12347_2005_2020"</definedName>
    <definedName name="_C_c_EQ_LIFE_FUND_PD">"_C_c_EQ_LIFE_FUND_PS_12347_2005_2020"</definedName>
    <definedName name="_C_c_EQ_MINOR_PD">"_C_c_EQ_MINOR_PS_12347_2005_2020"</definedName>
    <definedName name="_C_c_EQ_PREF_PD">"_C_c_EQ_PREF_PS_12347_2005_2020"</definedName>
    <definedName name="_C_c_EQ_RESERV_ASSREV_PD">"_C_c_EQ_RESERV_ASSREV_PS_12347_2005_2020"</definedName>
    <definedName name="_C_c_EQ_RESERV_OTHER_PD">"_C_c_EQ_RESERV_OTHER_PS_12347_2005_2020"</definedName>
    <definedName name="_C_c_EQ_RESERV_PD">"_C_c_EQ_RESERV_PS_12347_2005_2020"</definedName>
    <definedName name="_C_c_EQ_RETAIN_PROF_PD">"_C_c_EQ_RETAIN_PROF_PS_12347_2005_2020"</definedName>
    <definedName name="_C_c_EQ_SHARE_RESERV_PD">"_C_c_EQ_SHARE_RESERV_PS_12347_2005_2020"</definedName>
    <definedName name="_C_c_EQ_SHAREHOLD_PD">"_C_c_EQ_SHAREHOLD_PS_12347_2005_2020"</definedName>
    <definedName name="_C_c_EQ_SUM_PD">"_C_c_EQ_SUM_PS_12347_2005_2020"</definedName>
    <definedName name="_C_c_EURUSD_PA_PD">"_C_c_EURUSD_PA_PS_12347_2005_2020"</definedName>
    <definedName name="_C_c_EURUSD_PE_PD">"_C_c_EURUSD_PE_PS_12347_2005_2020"</definedName>
    <definedName name="_C_c_FCF_PS_PD">"_C_c_FCF_PS_PS_12347_2005_2020"</definedName>
    <definedName name="_C_c_FREE_CASH_ADJ_PD">"_C_c_FREE_CASH_ADJ_PS_12347_2005_2020"</definedName>
    <definedName name="_C_C_FREE_CF_PD">"_C_C_FREE_CF_PS_12347_2005_2020"</definedName>
    <definedName name="_C_c_GBPUSD_PA_PD">"_C_c_GBPUSD_PA_PS_12347_2005_2020"</definedName>
    <definedName name="_C_c_GBPUSD_PE_PD">"_C_c_GBPUSD_PE_PS_12347_2005_2020"</definedName>
    <definedName name="_C_c_GEARING_PD">"_C_c_GEARING_PS_12347_2005_2020"</definedName>
    <definedName name="_C_c_GROSS_MARGIN_PD">"_C_c_GROSS_MARGIN_PS_12347_2005_2020"</definedName>
    <definedName name="_C_c_I_ABNORMAL_NPAT_PD">"_C_c_I_ABNORMAL_NPAT_PS_12347_2005_2020"</definedName>
    <definedName name="_C_c_I_ANALYST_ADJ_PD">"_C_c_I_ANALYST_ADJ_PS_12347_2005_2020"</definedName>
    <definedName name="_C_c_I_COGS_PD">"_C_c_I_COGS_PS_12347_2005_2020"</definedName>
    <definedName name="_C_c_I_DEPR_AMORT_PD">"_C_c_I_DEPR_AMORT_PS_12347_2005_2020"</definedName>
    <definedName name="_C_c_I_DEPR_PD">"_C_c_I_DEPR_PS_12347_2005_2020"</definedName>
    <definedName name="_C_c_I_DIVIDENDS_PD">"_C_c_I_DIVIDENDS_PS_12347_2005_2020"</definedName>
    <definedName name="_C_c_I_EBIT_PD">"_C_c_I_EBIT_PS_12347_2005_2020"</definedName>
    <definedName name="_C_c_I_EBITA_PD">"_C_c_I_EBITA_PS_12347_2005_2020"</definedName>
    <definedName name="_C_c_I_EBITDA_PD">"_C_c_I_EBITDA_PS_12347_2005_2020"</definedName>
    <definedName name="_C_c_I_EBITDAX_PD">"_C_c_I_EBITDAX_PS_12347_2005_2020"</definedName>
    <definedName name="_C_c_I_EMP_TOTAL_PD">"_C_c_I_EMP_TOTAL_PS_12347_2005_2020"</definedName>
    <definedName name="_C_c_I_EXPENSES_PD">"_C_c_I_EXPENSES_PS_12347_2005_2020"</definedName>
    <definedName name="_C_c_I_EXPLORATION_EXP_PD">"_C_c_I_EXPLORATION_EXP_PS_12347_2005_2020"</definedName>
    <definedName name="_C_c_I_GROSS_PROFIT_PD">"_C_c_I_GROSS_PROFIT_PS_12347_2005_2020"</definedName>
    <definedName name="_C_c_I_INC_TAX_PD">"_C_c_I_INC_TAX_PS_12347_2005_2020"</definedName>
    <definedName name="_C_c_I_INDINC_PD">"_C_c_I_INDINC_PS_12347_2005_2020"</definedName>
    <definedName name="_C_c_I_INT_EXP_PD">"_C_c_I_INT_EXP_PS_12347_2005_2020"</definedName>
    <definedName name="_C_c_I_INT_INCOME_PD">"_C_c_I_INT_INCOME_PS_12347_2005_2020"</definedName>
    <definedName name="_C_c_I_INVEST_INCOME_PD">"_C_c_I_INVEST_INCOME_PS_12347_2005_2020"</definedName>
    <definedName name="_C_c_I_LEASING_EXP_PD">"_C_c_I_LEASING_EXP_PS_12347_2005_2020"</definedName>
    <definedName name="_C_c_I_NET_INTEREST_PD">"_C_c_I_NET_INTEREST_PS_12347_2005_2020"</definedName>
    <definedName name="_C_c_I_NOP_ITEMS_PD">"_C_c_I_NOP_ITEMS_PS_12347_2005_2020"</definedName>
    <definedName name="_C_c_I_NPAT_PD">"_C_c_I_NPAT_PS_12347_2005_2020"</definedName>
    <definedName name="_C_c_I_NRO_ITEMS_PD">"_C_c_I_NRO_ITEMS_PS_12347_2005_2020"</definedName>
    <definedName name="_C_c_I_OOP_EXPENSES_PD">"_C_c_I_OOP_EXPENSES_PS_12347_2005_2020"</definedName>
    <definedName name="_C_c_I_OOP_INCOME_PD">"_C_c_I_OOP_INCOME_PS_12347_2005_2020"</definedName>
    <definedName name="_C_c_I_OOP_ITEMS_PD">"_C_c_I_OOP_ITEMS_PS_12347_2005_2020"</definedName>
    <definedName name="_C_c_I_OP_DIVIDEND_PD">"_C_c_I_OP_DIVIDEND_PS_12347_2005_2020"</definedName>
    <definedName name="_C_c_I_OPERATING_INC_PD">"_C_c_I_OPERATING_INC_PS_12347_2005_2020"</definedName>
    <definedName name="_C_c_I_OTH_EBITADJ_PD">"_C_c_I_OTH_EBITADJ_PS_12347_2005_2020"</definedName>
    <definedName name="_C_c_I_OTH_EXP_PD">"_C_c_I_OTH_EXP_PS_12347_2005_2020"</definedName>
    <definedName name="_C_c_I_OTHER_PBT_PD">"_C_c_I_OTHER_PBT_PS_12347_2005_2020"</definedName>
    <definedName name="_C_c_I_OTHER_PD">"_C_c_I_OTHER_PS_12347_2005_2020"</definedName>
    <definedName name="_C_c_I_OTHER_TAX_PD">"_C_c_I_OTHER_TAX_PS_12347_2005_2020"</definedName>
    <definedName name="_C_c_I_PBT_PD">"_C_c_I_PBT_PS_12347_2005_2020"</definedName>
    <definedName name="_C_c_I_REP_EBIT_PD">"_C_c_I_REP_EBIT_PS_12347_2005_2020"</definedName>
    <definedName name="_C_c_I_REP_NPAT_PD">"_C_c_I_REP_NPAT_PS_12347_2005_2020"</definedName>
    <definedName name="_C_c_I_REP_PAT_PD">"_C_c_I_REP_PAT_PS_12347_2005_2020"</definedName>
    <definedName name="_C_c_I_SALES_GWTH_PD">"_C_c_I_SALES_GWTH_PS_12347_2005_2020"</definedName>
    <definedName name="_C_c_I_SALES_PD">"_C_c_I_SALES_PS_12347_2005_2020"</definedName>
    <definedName name="_C_c_I_SGA_PD">"_C_c_I_SGA_PS_12347_2005_2020"</definedName>
    <definedName name="_C_c_I_TAX_PD">"_C_c_I_TAX_PS_12347_2005_2020"</definedName>
    <definedName name="_C_c_INT_COVER_PD">"_C_c_INT_COVER_PS_12347_2005_2020"</definedName>
    <definedName name="_C_c_KD_ANN_PD">"_C_c_KD_ANN_PS_12347_2005_2020"</definedName>
    <definedName name="_C_c_KE_ANN_PD">"_C_c_KE_ANN_PS_12347_2005_2020"</definedName>
    <definedName name="_C_c_LEVERAGE_PD">"_C_c_LEVERAGE_PS_12347_2005_2020"</definedName>
    <definedName name="_C_c_NDE_PD">"_C_c_NDE_PS_12347_2005_2020"</definedName>
    <definedName name="_C_c_NET_DEBT_ADJ_PD">"_C_c_NET_DEBT_ADJ_PS_12347_2005_2020"</definedName>
    <definedName name="_C_c_NET_DEBT_PD">"_C_c_NET_DEBT_PS_12347_2005_2020"</definedName>
    <definedName name="_C_c_NOT_INTEREST_PD">"_C_c_NOT_INTEREST_PS_12347_2005_2020"</definedName>
    <definedName name="_C_c_NTA_PS_PD">"_C_c_NTA_PS_PS_12347_2005_2020"</definedName>
    <definedName name="_C_c_NZDUSD_PA_PD">"_C_c_NZDUSD_PA_PS_12347_2005_2020"</definedName>
    <definedName name="_C_c_NZDUSD_PE_PD">"_C_c_NZDUSD_PE_PS_12347_2005_2020"</definedName>
    <definedName name="_C_c_OTHER_NONREC_OP_PD">"_C_c_OTHER_NONREC_OP_PS_12347_2005_2020"</definedName>
    <definedName name="_C_c_PAYOUT_PD">"_C_c_PAYOUT_PS_12347_2005_2020"</definedName>
    <definedName name="_C_c_PB_PD">"_C_c_PB_PS_12347_2005_2020"</definedName>
    <definedName name="_C_c_PE_PD">"_C_c_PE_PS_12347_2005_2020"</definedName>
    <definedName name="_C_c_PEN_LIAB_PD">"_C_c_PEN_LIAB_PS_12347_2005_2020"</definedName>
    <definedName name="_C_c_PNTA_PD">"_C_c_PNTA_PS_12347_2005_2020"</definedName>
    <definedName name="_C_c_PSALES_PD">"_C_c_PSALES_PS_12347_2005_2020"</definedName>
    <definedName name="_C_c_PUB_DPS_PD">"_C_c_PUB_DPS_PS_12347_2005_2020"</definedName>
    <definedName name="_C_c_PUB_DRIVER_PD">"_C_c_PUB_DRIVER_PS_12347_2005_2020"</definedName>
    <definedName name="_C_c_PUB_EPS_PD">"_C_c_PUB_EPS_PS_12347_2005_2020"</definedName>
    <definedName name="_C_c_PUB_NETINC_PD">"_C_c_PUB_NETINC_PS_12347_2005_2020"</definedName>
    <definedName name="_C_c_PUB_OP_INCOME_PD">"_C_c_PUB_OP_INCOME_PS_12347_2005_2020"</definedName>
    <definedName name="_C_c_PUB_PBT_PD">"_C_c_PUB_PBT_PS_12347_2005_2020"</definedName>
    <definedName name="_C_c_PUB_RECURRING_PROF_PD">"_C_c_PUB_RECURRING_PROF_PS_12347_2005_2020"</definedName>
    <definedName name="_C_c_PUB_REVENUES_PD">"_C_c_PUB_REVENUES_PS_12347_2005_2020"</definedName>
    <definedName name="_C_c_REP_EPS_BASIC_PD">"_C_c_REP_EPS_BASIC_PS_12347_2005_2020"</definedName>
    <definedName name="_C_c_REP_EPS_PD">"_C_c_REP_EPS_PS_12347_2005_2020"</definedName>
    <definedName name="_C_c_ROA_PD">"_C_c_ROA_PS_12347_2005_2020"</definedName>
    <definedName name="_C_c_ROE_PD">"_C_c_ROE_PS_12347_2005_2020"</definedName>
    <definedName name="_C_c_ROIC_PD">"_C_c_ROIC_PS_12347_2005_2020"</definedName>
    <definedName name="_C_c_TAX_RATE_PD">"_C_c_TAX_RATE_PS_12347_2005_2020"</definedName>
    <definedName name="_C_c_TAX_RATE_PF_PD">"_C_c_TAX_RATE_PF_PS_12347_2005_2020"</definedName>
    <definedName name="_C_c_TOTAL_CF_PD">"_C_c_TOTAL_CF_PS_12347_2005_2020"</definedName>
    <definedName name="_C_C_UNLEV_FREE_CF_PD">"_C_C_UNLEV_FREE_CF_PS_12347_2005_2020"</definedName>
    <definedName name="_C_c_USDBRL_PA_PD">"_C_c_USDBRL_PA_PS_12347_2005_2020"</definedName>
    <definedName name="_C_c_USDBRL_PE_PD">"_C_c_USDBRL_PE_PS_12347_2005_2020"</definedName>
    <definedName name="_C_c_USDCAD_PA_PD">"_C_c_USDCAD_PA_PS_12347_2005_2020"</definedName>
    <definedName name="_C_c_USDCAD_PE_PD">"_C_c_USDCAD_PE_PS_12347_2005_2020"</definedName>
    <definedName name="_C_c_USDCHF_PA_PD">"_C_c_USDCHF_PA_PS_12347_2005_2020"</definedName>
    <definedName name="_C_c_USDCHF_PE_PD">"_C_c_USDCHF_PE_PS_12347_2005_2020"</definedName>
    <definedName name="_C_c_USDCLP_PA_PD">"_C_c_USDCLP_PA_PS_12347_2005_2020"</definedName>
    <definedName name="_C_c_USDCLP_PE_PD">"_C_c_USDCLP_PE_PS_12347_2005_2020"</definedName>
    <definedName name="_C_c_USDDKK_PA_PD">"_C_c_USDDKK_PA_PS_12347_2005_2020"</definedName>
    <definedName name="_C_c_USDDKK_PE_PD">"_C_c_USDDKK_PE_PS_12347_2005_2020"</definedName>
    <definedName name="_C_c_USDJPY_PA_PD">"_C_c_USDJPY_PA_PS_12347_2005_2020"</definedName>
    <definedName name="_C_c_USDJPY_PE_PD">"_C_c_USDJPY_PE_PS_12347_2005_2020"</definedName>
    <definedName name="_C_c_USDKRW_PA_PD">"_C_c_USDKRW_PA_PS_12347_2005_2020"</definedName>
    <definedName name="_C_c_USDKRW_PE_PD">"_C_c_USDKRW_PE_PS_12347_2005_2020"</definedName>
    <definedName name="_C_c_USDMXN_PA_PD">"_C_c_USDMXN_PA_PS_12347_2005_2020"</definedName>
    <definedName name="_C_c_USDMXN_PE_PD">"_C_c_USDMXN_PE_PS_12347_2005_2020"</definedName>
    <definedName name="_C_c_USDMYR_PA_PD">"_C_c_USDMYR_PA_PS_12347_2005_2020"</definedName>
    <definedName name="_C_c_USDMYR_PE_PD">"_C_c_USDMYR_PE_PS_12347_2005_2020"</definedName>
    <definedName name="_C_c_USDPHP_PA_PD">"_C_c_USDPHP_PA_PS_12347_2005_2020"</definedName>
    <definedName name="_C_c_USDPHP_PE_PD">"_C_c_USDPHP_PE_PS_12347_2005_2020"</definedName>
    <definedName name="_C_c_USDPLN_PA_PD">"_C_c_USDPLN_PA_PS_12347_2005_2020"</definedName>
    <definedName name="_C_c_USDPLN_PE_PD">"_C_c_USDPLN_PE_PS_12347_2005_2020"</definedName>
    <definedName name="_C_c_USDSGD_PA_PD">"_C_c_USDSGD_PA_PS_12347_2005_2020"</definedName>
    <definedName name="_C_c_USDSGD_PE_PD">"_C_c_USDSGD_PE_PS_12347_2005_2020"</definedName>
    <definedName name="_C_c_USDTWD_PA_PD">"_C_c_USDTWD_PA_PS_12347_2005_2020"</definedName>
    <definedName name="_C_c_USDTWD_PE_PD">"_C_c_USDTWD_PE_PS_12347_2005_2020"</definedName>
    <definedName name="_C_c_USDZAR_PA_PD">"_C_c_USDZAR_PA_PS_12347_2005_2020"</definedName>
    <definedName name="_C_c_USDZAR_PE_PD">"_C_c_USDZAR_PE_PS_12347_2005_2020"</definedName>
    <definedName name="_C_c_WACC_PD">"_C_c_WACC_PS_12347_2005_2020"</definedName>
    <definedName name="_C_OPEN_ASSUMPTION_PAGES">"RAT|PUB|CCY"</definedName>
    <definedName name="_C_TEMPLATE_BUSINESS_TYPES">"ENE,NONFIN"</definedName>
    <definedName name="_C_TEMPLATE_COIN_DISPLAY">"DEFAULT"</definedName>
    <definedName name="_C_TEMPLATE_CREATED">"#21-Oct-2010 11:16#"</definedName>
    <definedName name="_C_TEMPLATE_CREATED_BY">"scarrasq"</definedName>
    <definedName name="_C_TEMPLATE_TEMPLATE_NAME">"LIVE"</definedName>
    <definedName name="_DAT1" localSheetId="7">#REF!</definedName>
    <definedName name="_DAT1">#REF!</definedName>
    <definedName name="_DAT10" localSheetId="7">#REF!</definedName>
    <definedName name="_DAT10">#REF!</definedName>
    <definedName name="_DAT11" localSheetId="7">#REF!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END1">#REF!</definedName>
    <definedName name="_END2">#REF!</definedName>
    <definedName name="_EPS03" localSheetId="0">#REF!</definedName>
    <definedName name="_EPS03">#REF!</definedName>
    <definedName name="_EPS04" localSheetId="0">#REF!</definedName>
    <definedName name="_EPS04">#REF!</definedName>
    <definedName name="_EPS05" localSheetId="0">#REF!</definedName>
    <definedName name="_EPS05">#REF!</definedName>
    <definedName name="_EPS06" localSheetId="0">#REF!</definedName>
    <definedName name="_EPS06">#REF!</definedName>
    <definedName name="_EPS07" localSheetId="0">#REF!</definedName>
    <definedName name="_EPS07">#REF!</definedName>
    <definedName name="_EPS10" localSheetId="0">#REF!</definedName>
    <definedName name="_EPS10">#REF!</definedName>
    <definedName name="_FAS109">#REF!</definedName>
    <definedName name="_FEB01" localSheetId="6" hidden="1">{#N/A,#N/A,FALSE,"EMPPAY"}</definedName>
    <definedName name="_FEB01" localSheetId="19" hidden="1">{#N/A,#N/A,FALSE,"EMPPAY"}</definedName>
    <definedName name="_FEB01" localSheetId="0" hidden="1">{#N/A,#N/A,FALSE,"EMPPAY"}</definedName>
    <definedName name="_FEB01" hidden="1">{#N/A,#N/A,FALSE,"EMPPAY"}</definedName>
    <definedName name="_Fill" localSheetId="7" hidden="1">#REF!</definedName>
    <definedName name="_Fill" localSheetId="0" hidden="1">#REF!</definedName>
    <definedName name="_Fill" hidden="1">#REF!</definedName>
    <definedName name="_xlnm._FilterDatabase" localSheetId="19" hidden="1">'BHCOE TCJA 12.31.18 '!$A$8:$V$112</definedName>
    <definedName name="_GOTO_BH688" localSheetId="0">#REF!</definedName>
    <definedName name="_GOTO_BH688">#REF!</definedName>
    <definedName name="_GSRATES_1" hidden="1">"CT30000120040614        "</definedName>
    <definedName name="_GSRATES_10" hidden="1">"CF3000012003033120030101"</definedName>
    <definedName name="_GSRATES_100" hidden="1">"CT300001Latest          "</definedName>
    <definedName name="_GSRATES_11" hidden="1">"CF3000012001102420001024"</definedName>
    <definedName name="_GSRATES_12" hidden="1">"CT30000120011024        "</definedName>
    <definedName name="_GSRATES_13" hidden="1">"CF3000122000123120000101"</definedName>
    <definedName name="_GSRATES_14" hidden="1">"CF3000012000093020000101"</definedName>
    <definedName name="_GSRATES_15" hidden="1">"CT30000120070920        "</definedName>
    <definedName name="_GSRATES_16" hidden="1">"CT30000120050725        "</definedName>
    <definedName name="_GSRATES_17" hidden="1">"CF3000012004083120040726"</definedName>
    <definedName name="_GSRATES_2" hidden="1">"CF50000119971231        "</definedName>
    <definedName name="_GSRATES_3" hidden="1">"CF50000120031231        "</definedName>
    <definedName name="_GSRATES_4" hidden="1">"CF3000012002063020010630"</definedName>
    <definedName name="_GSRATES_5" hidden="1">"CF30000920020930        "</definedName>
    <definedName name="_GSRATES_6" hidden="1">"CF30000920010930        "</definedName>
    <definedName name="_GSRATES_7" hidden="1">"CF50000120020930        "</definedName>
    <definedName name="_GSRATES_8" hidden="1">"CT30000120020930        "</definedName>
    <definedName name="_GSRATES_9" hidden="1">"CF5000012003033120020101"</definedName>
    <definedName name="_GSRATES_COUNT" hidden="1">3</definedName>
    <definedName name="_GSRATES_COUNT1" hidden="1">13</definedName>
    <definedName name="_INV2" localSheetId="7">#REF!</definedName>
    <definedName name="_INV2">#REF!</definedName>
    <definedName name="_INV3" localSheetId="7">#REF!</definedName>
    <definedName name="_INV3">#REF!</definedName>
    <definedName name="_INV4" localSheetId="7">#REF!</definedName>
    <definedName name="_INV4">#REF!</definedName>
    <definedName name="_JAN01" localSheetId="6" hidden="1">{#N/A,#N/A,FALSE,"EMPPAY"}</definedName>
    <definedName name="_JAN01" localSheetId="19" hidden="1">{#N/A,#N/A,FALSE,"EMPPAY"}</definedName>
    <definedName name="_JAN01" localSheetId="0" hidden="1">{#N/A,#N/A,FALSE,"EMPPAY"}</definedName>
    <definedName name="_JAN01" hidden="1">{#N/A,#N/A,FALSE,"EMPPAY"}</definedName>
    <definedName name="_JAN2001" localSheetId="6" hidden="1">{#N/A,#N/A,FALSE,"EMPPAY"}</definedName>
    <definedName name="_JAN2001" localSheetId="19" hidden="1">{#N/A,#N/A,FALSE,"EMPPAY"}</definedName>
    <definedName name="_JAN2001" localSheetId="0" hidden="1">{#N/A,#N/A,FALSE,"EMPPAY"}</definedName>
    <definedName name="_JAN2001" hidden="1">{#N/A,#N/A,FALSE,"EMPPAY"}</definedName>
    <definedName name="_JE103103" localSheetId="0">#REF!</definedName>
    <definedName name="_JE103103">#REF!</definedName>
    <definedName name="_Key1" localSheetId="6" hidden="1">#REF!</definedName>
    <definedName name="_Key1" localSheetId="19" hidden="1">#REF!</definedName>
    <definedName name="_Key1" localSheetId="7" hidden="1">#REF!</definedName>
    <definedName name="_Key1" localSheetId="0" hidden="1">#REF!</definedName>
    <definedName name="_Key1" hidden="1">#REF!</definedName>
    <definedName name="_Key2" hidden="1">#REF!</definedName>
    <definedName name="_ME" hidden="1">#REF!</definedName>
    <definedName name="_Order1" hidden="1">255</definedName>
    <definedName name="_Order1_1" hidden="1">255</definedName>
    <definedName name="_Order1_MM" hidden="1">0</definedName>
    <definedName name="_Order2" hidden="1">255</definedName>
    <definedName name="_Order2_MM" hidden="1">0</definedName>
    <definedName name="_PAG1" localSheetId="7">#REF!</definedName>
    <definedName name="_PAG1">#REF!</definedName>
    <definedName name="_PAG10" localSheetId="7">#REF!</definedName>
    <definedName name="_PAG10">#REF!</definedName>
    <definedName name="_PAG11" localSheetId="7">#REF!</definedName>
    <definedName name="_PAG11">#REF!</definedName>
    <definedName name="_PAG12">#REF!</definedName>
    <definedName name="_PAG13">#REF!</definedName>
    <definedName name="_PAG14">#REF!</definedName>
    <definedName name="_PAG15">#REF!</definedName>
    <definedName name="_PAG2">#REF!</definedName>
    <definedName name="_PAG3">#REF!</definedName>
    <definedName name="_PAG4">#REF!</definedName>
    <definedName name="_PAG5">#REF!</definedName>
    <definedName name="_PAG6">#REF!</definedName>
    <definedName name="_PAG7">#REF!</definedName>
    <definedName name="_PAG8">#REF!</definedName>
    <definedName name="_PAG9">#REF!</definedName>
    <definedName name="_Parse_In" hidden="1">#REF!</definedName>
    <definedName name="_Parse_Out" hidden="1">#REF!</definedName>
    <definedName name="_PeriodYTD" localSheetId="0">#REF!</definedName>
    <definedName name="_PeriodYTD">#REF!</definedName>
    <definedName name="_pg1" localSheetId="7">#REF!</definedName>
    <definedName name="_pg1" localSheetId="0">#REF!</definedName>
    <definedName name="_pg1">#REF!</definedName>
    <definedName name="_pg2" localSheetId="7">#REF!</definedName>
    <definedName name="_pg2">#REF!</definedName>
    <definedName name="_PLS1" localSheetId="0">#REF!</definedName>
    <definedName name="_PLS1">#REF!</definedName>
    <definedName name="_PLS2" localSheetId="0">#REF!</definedName>
    <definedName name="_PLS2">#REF!</definedName>
    <definedName name="_QModel" localSheetId="19" hidden="1">{"assumptions","balance_sheet","book_tax_calc","title","debt","debt_amort","depr_tax_calc","exp_calcs","oper_assump_exp","oper_assump_exp2","oper_assump_revs","operating_assumptions","Profit_loss","rev_calcs"}</definedName>
    <definedName name="_QModel" localSheetId="0" hidden="1">{"assumptions","balance_sheet","book_tax_calc","title","debt","debt_amort","depr_tax_calc","exp_calcs","oper_assump_exp","oper_assump_exp2","oper_assump_revs","operating_assumptions","Profit_loss","rev_calcs"}</definedName>
    <definedName name="_QModel" hidden="1">{"assumptions","balance_sheet","book_tax_calc","title","debt","debt_amort","depr_tax_calc","exp_calcs","oper_assump_exp","oper_assump_exp2","oper_assump_revs","operating_assumptions","Profit_loss","rev_calcs"}</definedName>
    <definedName name="_r" hidden="1">"Formula removed, name can be deleted."</definedName>
    <definedName name="_Regression_Int" hidden="1">1</definedName>
    <definedName name="_Regression_Out" localSheetId="7" hidden="1">#REF!</definedName>
    <definedName name="_Regression_Out" hidden="1">#REF!</definedName>
    <definedName name="_Regression_X" localSheetId="7" hidden="1">#REF!</definedName>
    <definedName name="_Regression_X" hidden="1">#REF!</definedName>
    <definedName name="_Regression_Y" localSheetId="7" hidden="1">#REF!</definedName>
    <definedName name="_Regression_Y" hidden="1">#REF!</definedName>
    <definedName name="_sam1">#REF!</definedName>
    <definedName name="_SBaseRef" localSheetId="0">#REF!</definedName>
    <definedName name="_SBaseRef">#REF!</definedName>
    <definedName name="_SO2" localSheetId="7">#REF!</definedName>
    <definedName name="_SO2" localSheetId="0">#REF!</definedName>
    <definedName name="_SO2">#REF!</definedName>
    <definedName name="_Sort" localSheetId="6" hidden="1">#REF!</definedName>
    <definedName name="_Sort" localSheetId="19" hidden="1">#REF!</definedName>
    <definedName name="_Sort" hidden="1">#REF!</definedName>
    <definedName name="_sort2" localSheetId="6" hidden="1">#REF!</definedName>
    <definedName name="_sort2" localSheetId="19" hidden="1">#REF!</definedName>
    <definedName name="_sort2" hidden="1">#REF!</definedName>
    <definedName name="_ss1">#REF!</definedName>
    <definedName name="_SUM1473">#REF!</definedName>
    <definedName name="_Table1_In1" hidden="1">#REF!</definedName>
    <definedName name="_Table1_Out" hidden="1">#REF!</definedName>
    <definedName name="_Table2_In1" localSheetId="0" hidden="1">#REF!</definedName>
    <definedName name="_Table2_In1" hidden="1">#REF!</definedName>
    <definedName name="_Table2_In2" localSheetId="0" hidden="1">#REF!</definedName>
    <definedName name="_Table2_In2" hidden="1">#REF!</definedName>
    <definedName name="_Table2_Out" hidden="1">#REF!</definedName>
    <definedName name="_Table3_In2" localSheetId="0" hidden="1">#REF!</definedName>
    <definedName name="_Table3_In2" hidden="1">#REF!</definedName>
    <definedName name="_tet12" localSheetId="6" hidden="1">{"assumptions",#N/A,FALSE,"Scenario 1";"valuation",#N/A,FALSE,"Scenario 1"}</definedName>
    <definedName name="_tet12" localSheetId="19" hidden="1">{"assumptions",#N/A,FALSE,"Scenario 1";"valuation",#N/A,FALSE,"Scenario 1"}</definedName>
    <definedName name="_tet12" localSheetId="0" hidden="1">{"assumptions",#N/A,FALSE,"Scenario 1";"valuation",#N/A,FALSE,"Scenario 1"}</definedName>
    <definedName name="_tet12" hidden="1">{"assumptions",#N/A,FALSE,"Scenario 1";"valuation",#N/A,FALSE,"Scenario 1"}</definedName>
    <definedName name="_tet5" localSheetId="6" hidden="1">{"assumptions",#N/A,FALSE,"Scenario 1";"valuation",#N/A,FALSE,"Scenario 1"}</definedName>
    <definedName name="_tet5" localSheetId="19" hidden="1">{"assumptions",#N/A,FALSE,"Scenario 1";"valuation",#N/A,FALSE,"Scenario 1"}</definedName>
    <definedName name="_tet5" localSheetId="0" hidden="1">{"assumptions",#N/A,FALSE,"Scenario 1";"valuation",#N/A,FALSE,"Scenario 1"}</definedName>
    <definedName name="_tet5" hidden="1">{"assumptions",#N/A,FALSE,"Scenario 1";"valuation",#N/A,FALSE,"Scenario 1"}</definedName>
    <definedName name="_tse300" localSheetId="0">#REF!</definedName>
    <definedName name="_tse300">#REF!</definedName>
    <definedName name="_WP2" localSheetId="7">#REF!</definedName>
    <definedName name="_WP2" localSheetId="0">#REF!</definedName>
    <definedName name="_WP2">#REF!</definedName>
    <definedName name="_WP3" localSheetId="7">#REF!</definedName>
    <definedName name="_WP3">#REF!</definedName>
    <definedName name="_ZZ223" localSheetId="7">#REF!</definedName>
    <definedName name="_ZZ223">#REF!</definedName>
    <definedName name="A" localSheetId="6">#REF!</definedName>
    <definedName name="A" localSheetId="19">#REF!</definedName>
    <definedName name="A" localSheetId="7">#REF!</definedName>
    <definedName name="A" localSheetId="0">#REF!</definedName>
    <definedName name="a" hidden="1">{"LBO Summary",#N/A,FALSE,"Summary"}</definedName>
    <definedName name="AAA_DOCTOPS" hidden="1">"AAA_SET"</definedName>
    <definedName name="AAA_duser" hidden="1">"OFF"</definedName>
    <definedName name="AAA_u999998" hidden="1">"nlfoote@970721231427"</definedName>
    <definedName name="AAA_u999999" hidden="1">"nlfoote@970721231348"</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bc" localSheetId="19"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bc" localSheetId="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bc" localSheetId="0"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bc"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BNAMRO" localSheetId="0">#REF!</definedName>
    <definedName name="ABNAMRO">#REF!</definedName>
    <definedName name="acc" localSheetId="0">#REF!</definedName>
    <definedName name="acc">#REF!</definedName>
    <definedName name="AccdPenCostDisclProVal" localSheetId="0">#REF!</definedName>
    <definedName name="AccdPenCostDisclProVal">#REF!</definedName>
    <definedName name="AcCell" localSheetId="0">#REF!</definedName>
    <definedName name="AcCell">#REF!</definedName>
    <definedName name="Access_Button" hidden="1">"MKTTERM_DATA_List"</definedName>
    <definedName name="AccessDatabase" hidden="1">"J:\RGULMIL\232029.mdb"</definedName>
    <definedName name="Account">#REF!</definedName>
    <definedName name="ACCOUNTANT">#REF!</definedName>
    <definedName name="ACCRUAL">#REF!</definedName>
    <definedName name="Acct_AZ_UNSG_By_Plant">#REF!</definedName>
    <definedName name="Acct_Owner" localSheetId="0">#REF!</definedName>
    <definedName name="Acct_Owner">#REF!</definedName>
    <definedName name="acq" localSheetId="0">#REF!</definedName>
    <definedName name="acq">#REF!</definedName>
    <definedName name="acqchgenabling" localSheetId="0">#REF!</definedName>
    <definedName name="acqchgenabling">#REF!</definedName>
    <definedName name="acqchgfe" localSheetId="0">#REF!</definedName>
    <definedName name="acqchgfe">#REF!</definedName>
    <definedName name="acqchgoperations" localSheetId="0">#REF!</definedName>
    <definedName name="acqchgoperations">#REF!</definedName>
    <definedName name="acqenabling" localSheetId="0">#REF!</definedName>
    <definedName name="acqenabling">#REF!</definedName>
    <definedName name="acqfe" localSheetId="0">#REF!</definedName>
    <definedName name="acqfe">#REF!</definedName>
    <definedName name="acqoperations" localSheetId="0">#REF!</definedName>
    <definedName name="acqoperations">#REF!</definedName>
    <definedName name="acquiror" localSheetId="0">#REF!</definedName>
    <definedName name="acquiror">#REF!</definedName>
    <definedName name="AcquisitionMgmtRev1" localSheetId="0">#REF!</definedName>
    <definedName name="AcquisitionMgmtRev1">#REF!</definedName>
    <definedName name="AcquisitionMgmtRev2" localSheetId="0">#REF!</definedName>
    <definedName name="AcquisitionMgmtRev2">#REF!</definedName>
    <definedName name="AcquisitionNIWalk" localSheetId="0">#REF!</definedName>
    <definedName name="AcquisitionNIWalk">#REF!</definedName>
    <definedName name="AcquisitionQPack1" localSheetId="0">#REF!</definedName>
    <definedName name="AcquisitionQPack1">#REF!</definedName>
    <definedName name="AcquisitionQPack2" localSheetId="0">#REF!</definedName>
    <definedName name="AcquisitionQPack2">#REF!</definedName>
    <definedName name="ACTDEM" localSheetId="0">#REF!</definedName>
    <definedName name="ACTDEM">#REF!</definedName>
    <definedName name="actI" localSheetId="0">#REF!</definedName>
    <definedName name="actI">#REF!</definedName>
    <definedName name="actII" localSheetId="0">#REF!</definedName>
    <definedName name="actII">#REF!</definedName>
    <definedName name="actIII" localSheetId="0">#REF!</definedName>
    <definedName name="actIII">#REF!</definedName>
    <definedName name="actIV" localSheetId="0">#REF!</definedName>
    <definedName name="actIV">#REF!</definedName>
    <definedName name="ACTUAL_DEMAND__KW" localSheetId="0">#REF!</definedName>
    <definedName name="ACTUAL_DEMAND__KW">#REF!</definedName>
    <definedName name="Actual_Net_Rev_Req">#REF!</definedName>
    <definedName name="Actuals" localSheetId="19">OFFSET(#REF!,1,2,[0]!NumRows-1,20)</definedName>
    <definedName name="Actuals" localSheetId="7">OFFSET(#REF!,1,2,[0]!NumRows-1,20)</definedName>
    <definedName name="Actuals" localSheetId="0">OFFSET(#REF!,1,2,[0]!NumRows-1,20)</definedName>
    <definedName name="Actuals">OFFSET(#REF!,1,2,[0]!NumRows-1,20)</definedName>
    <definedName name="Actuals2">#N/A</definedName>
    <definedName name="ActualType" localSheetId="7">#REF!</definedName>
    <definedName name="ActualType" localSheetId="0">#REF!</definedName>
    <definedName name="ActualType">#REF!</definedName>
    <definedName name="ACwvu.Hedge._.Data._.Sheet." localSheetId="0" hidden="1">#REF!</definedName>
    <definedName name="ACwvu.Hedge._.Data._.Sheet." hidden="1">#REF!</definedName>
    <definedName name="ACwvu.Hedge._.Graphs." hidden="1">#REF!</definedName>
    <definedName name="adam" hidden="1">#REF!</definedName>
    <definedName name="ADDITIVEDATA">#REF!</definedName>
    <definedName name="adfa" localSheetId="19"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 localSheetId="7"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 localSheetId="0"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I">#REF!</definedName>
    <definedName name="ADIT" localSheetId="0">#REF!</definedName>
    <definedName name="ADIT">#REF!</definedName>
    <definedName name="adj" localSheetId="7">#REF!</definedName>
    <definedName name="adj">#REF!</definedName>
    <definedName name="Adj_JE" localSheetId="19" hidden="1">{#N/A,#N/A,TRUE,"MarginCalc";#N/A,#N/A,TRUE,"Proposal.kW Firm";#N/A,#N/A,TRUE,"PurCalc";#N/A,#N/A,TRUE,"PurCalc Other"}</definedName>
    <definedName name="Adj_JE" localSheetId="7" hidden="1">{#N/A,#N/A,TRUE,"MarginCalc";#N/A,#N/A,TRUE,"Proposal.kW Firm";#N/A,#N/A,TRUE,"PurCalc";#N/A,#N/A,TRUE,"PurCalc Other"}</definedName>
    <definedName name="Adj_JE" localSheetId="0" hidden="1">{#N/A,#N/A,TRUE,"MarginCalc";#N/A,#N/A,TRUE,"Proposal.kW Firm";#N/A,#N/A,TRUE,"PurCalc";#N/A,#N/A,TRUE,"PurCalc Other"}</definedName>
    <definedName name="Adj_JE" hidden="1">{#N/A,#N/A,TRUE,"MarginCalc";#N/A,#N/A,TRUE,"Proposal.kW Firm";#N/A,#N/A,TRUE,"PurCalc";#N/A,#N/A,TRUE,"PurCalc Other"}</definedName>
    <definedName name="Adjusted_KW" localSheetId="0">#REF!</definedName>
    <definedName name="Adjusted_KW">#REF!</definedName>
    <definedName name="ADJUSTMENTS" localSheetId="7">#REF!</definedName>
    <definedName name="ADJUSTMENTS" localSheetId="0">#REF!</definedName>
    <definedName name="ADJUSTMENTS">#REF!</definedName>
    <definedName name="admn" localSheetId="0">#REF!</definedName>
    <definedName name="admn">#REF!</definedName>
    <definedName name="AEAlloc" localSheetId="0">#REF!</definedName>
    <definedName name="AEAlloc">#REF!</definedName>
    <definedName name="aedfadf" localSheetId="19" hidden="1">TextRefCopy1</definedName>
    <definedName name="aedfadf" localSheetId="0" hidden="1">TextRefCopy1</definedName>
    <definedName name="aedfadf" hidden="1">TextRefCopy1</definedName>
    <definedName name="AGEDATA" localSheetId="7">#REF!</definedName>
    <definedName name="AGEDATA" localSheetId="0">#REF!</definedName>
    <definedName name="AGEDATA">#REF!</definedName>
    <definedName name="AGL" localSheetId="0">#REF!</definedName>
    <definedName name="AGL">#REF!</definedName>
    <definedName name="AGL.py" localSheetId="0">#REF!</definedName>
    <definedName name="AGL.py">#REF!</definedName>
    <definedName name="AGL_OCIDiscl.py" localSheetId="0">#REF!</definedName>
    <definedName name="AGL_OCIDiscl.py">#REF!</definedName>
    <definedName name="AGLProVal.ny" localSheetId="0">#REF!</definedName>
    <definedName name="AGLProVal.ny">#REF!</definedName>
    <definedName name="Aktueller_Tag" localSheetId="7">#REF!</definedName>
    <definedName name="Aktueller_Tag">#REF!</definedName>
    <definedName name="Alignment" hidden="1">"a1"</definedName>
    <definedName name="All" localSheetId="7">#REF!</definedName>
    <definedName name="All">#REF!</definedName>
    <definedName name="ALL_DEPTS_WITH_OU_TREE_NODE_BU" localSheetId="7">#REF!</definedName>
    <definedName name="ALL_DEPTS_WITH_OU_TREE_NODE_BU">#REF!</definedName>
    <definedName name="Alloc_Desc" localSheetId="7">#REF!</definedName>
    <definedName name="Alloc_Desc" localSheetId="0">#REF!</definedName>
    <definedName name="Alloc_Desc">#REF!</definedName>
    <definedName name="Alloc_Tbl" localSheetId="7">#REF!</definedName>
    <definedName name="Alloc_Tbl" localSheetId="0">#REF!</definedName>
    <definedName name="Alloc_Tbl">#REF!</definedName>
    <definedName name="ALLOCATION" localSheetId="7">#REF!</definedName>
    <definedName name="ALLOCATION">#REF!</definedName>
    <definedName name="AllocationDate">#REF!</definedName>
    <definedName name="Allocator.gross.plant" localSheetId="0">#REF!</definedName>
    <definedName name="Allocator.gross.plant">#REF!</definedName>
    <definedName name="Allocator.net.plant" localSheetId="0">#REF!</definedName>
    <definedName name="Allocator.net.plant">#REF!</definedName>
    <definedName name="Allocator.wages.salary" localSheetId="0">#REF!</definedName>
    <definedName name="Allocator.wages.salary">#REF!</definedName>
    <definedName name="Allocators" localSheetId="0">#REF!</definedName>
    <definedName name="Allocators">#REF!</definedName>
    <definedName name="ALLSUM" localSheetId="7">#REF!</definedName>
    <definedName name="ALLSUM">#REF!</definedName>
    <definedName name="AMORTACC" localSheetId="7">#REF!</definedName>
    <definedName name="AMORTACC">#REF!</definedName>
    <definedName name="AMORTEXP">#REF!</definedName>
    <definedName name="AmortText" localSheetId="0">#REF!</definedName>
    <definedName name="AmortText">#REF!</definedName>
    <definedName name="Annual01" localSheetId="0">#REF!</definedName>
    <definedName name="Annual01">#REF!</definedName>
    <definedName name="Annual02" localSheetId="0">#REF!</definedName>
    <definedName name="Annual02">#REF!</definedName>
    <definedName name="Annual03" localSheetId="0">#REF!</definedName>
    <definedName name="Annual03">#REF!</definedName>
    <definedName name="Annual04" localSheetId="0">#REF!</definedName>
    <definedName name="Annual04">#REF!</definedName>
    <definedName name="Annuals" localSheetId="19">OFFSET(#REF!,1,1,[0]!NumYears,19)</definedName>
    <definedName name="Annuals" localSheetId="7">OFFSET(#REF!,1,1,[0]!NumYears,19)</definedName>
    <definedName name="Annuals" localSheetId="0">OFFSET(#REF!,1,1,[0]!NumYears,19)</definedName>
    <definedName name="Annuals">OFFSET(#REF!,1,1,[0]!NumYears,19)</definedName>
    <definedName name="Annuals2">#N/A</definedName>
    <definedName name="anscount" hidden="1">3</definedName>
    <definedName name="APCFAC" localSheetId="0">#REF!</definedName>
    <definedName name="APCFAC">#REF!</definedName>
    <definedName name="APCLF" localSheetId="0">#REF!</definedName>
    <definedName name="APCLF">#REF!</definedName>
    <definedName name="APCMW" localSheetId="0">#REF!</definedName>
    <definedName name="APCMW">#REF!</definedName>
    <definedName name="APCMWH">#REF!</definedName>
    <definedName name="APN" localSheetId="7">#REF!</definedName>
    <definedName name="APN">#REF!</definedName>
    <definedName name="APSC" localSheetId="0">#REF!</definedName>
    <definedName name="APSC">#REF!</definedName>
    <definedName name="APSC.py" localSheetId="0">#REF!</definedName>
    <definedName name="APSC.py">#REF!</definedName>
    <definedName name="APSC_OCI.py" localSheetId="0">#REF!</definedName>
    <definedName name="APSC_OCI.py">#REF!</definedName>
    <definedName name="APSCProVal.ny" localSheetId="0">#REF!</definedName>
    <definedName name="APSCProVal.ny">#REF!</definedName>
    <definedName name="APWREFVNUAN" hidden="1">"'f4"</definedName>
    <definedName name="Aquila" localSheetId="0">#REF!</definedName>
    <definedName name="Aquila">#REF!</definedName>
    <definedName name="array_names" localSheetId="0">#REF!</definedName>
    <definedName name="array_names">#REF!</definedName>
    <definedName name="array_num" localSheetId="0">#REF!</definedName>
    <definedName name="array_num">#REF!</definedName>
    <definedName name="AS2DocOpenMode" hidden="1">"AS2DocumentEdit"</definedName>
    <definedName name="AS2HasNoAutoHeaderFooter" hidden="1">" "</definedName>
    <definedName name="AS2NamedRange" hidden="1">7</definedName>
    <definedName name="AS2ReportLS" hidden="1">1</definedName>
    <definedName name="AS2SyncStepLS" hidden="1">0</definedName>
    <definedName name="AS2VersionLS" hidden="1">300</definedName>
    <definedName name="ASD" localSheetId="7">#REF!</definedName>
    <definedName name="ASD">#REF!</definedName>
    <definedName name="asdf" localSheetId="7" hidden="1">#REF!</definedName>
    <definedName name="asdf" localSheetId="0" hidden="1">#REF!</definedName>
    <definedName name="asdf" hidden="1">#REF!</definedName>
    <definedName name="asdfaweg" localSheetId="19"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dfaweg" localSheetId="0"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dfaweg"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OF" localSheetId="7">#REF!</definedName>
    <definedName name="ASOF">#REF!</definedName>
    <definedName name="asset" localSheetId="0">#REF!</definedName>
    <definedName name="asset">#REF!</definedName>
    <definedName name="AssetReturn.py" localSheetId="0">#REF!</definedName>
    <definedName name="AssetReturn.py">#REF!</definedName>
    <definedName name="Astoria" localSheetId="0">#REF!</definedName>
    <definedName name="Astoria">#REF!</definedName>
    <definedName name="ATO" localSheetId="0">#REF!</definedName>
    <definedName name="ATO">#REF!</definedName>
    <definedName name="ATO.py" localSheetId="0">#REF!</definedName>
    <definedName name="ATO.py">#REF!</definedName>
    <definedName name="ATO_OCIProVal.py" localSheetId="0">#REF!</definedName>
    <definedName name="ATO_OCIProVal.py">#REF!</definedName>
    <definedName name="ATOProVal.ny" localSheetId="0">#REF!</definedName>
    <definedName name="ATOProVal.ny">#REF!</definedName>
    <definedName name="Attach" localSheetId="0">#REF!</definedName>
    <definedName name="Attach">#REF!</definedName>
    <definedName name="Attachment" localSheetId="0">#REF!</definedName>
    <definedName name="Attachment">#REF!</definedName>
    <definedName name="avail_offpk" localSheetId="0">#REF!</definedName>
    <definedName name="avail_offpk">#REF!</definedName>
    <definedName name="avail_pk" localSheetId="0">#REF!</definedName>
    <definedName name="avail_pk">#REF!</definedName>
    <definedName name="AvgSalScaleFASB" localSheetId="0">#REF!</definedName>
    <definedName name="AvgSalScaleFASB">#REF!</definedName>
    <definedName name="AvgSalScaleFASB.py" localSheetId="0">#REF!</definedName>
    <definedName name="AvgSalScaleFASB.py">#REF!</definedName>
    <definedName name="AvgSalScaleFASBDiscl" localSheetId="0">#REF!</definedName>
    <definedName name="AvgSalScaleFASBDiscl">#REF!</definedName>
    <definedName name="AvgSalScaleFASBDiscl.py" localSheetId="0">#REF!</definedName>
    <definedName name="AvgSalScaleFASBDiscl.py">#REF!</definedName>
    <definedName name="AWGopebByPlanPage1" localSheetId="7">#REF!</definedName>
    <definedName name="AWGopebByPlanPage1" localSheetId="0">#REF!</definedName>
    <definedName name="AWGopebByPlanPage1">#REF!</definedName>
    <definedName name="AWGopebByPlanPage2" localSheetId="7">#REF!</definedName>
    <definedName name="AWGopebByPlanPage2">#REF!</definedName>
    <definedName name="AWGopebByPlanPage3" localSheetId="7">#REF!</definedName>
    <definedName name="AWGopebByPlanPage3">#REF!</definedName>
    <definedName name="AWGopebPage1">#REF!</definedName>
    <definedName name="AWGopebPage2">#REF!</definedName>
    <definedName name="AWGopebPage3">#REF!</definedName>
    <definedName name="B1P1">#REF!</definedName>
    <definedName name="Balances">#REF!</definedName>
    <definedName name="BalanceSheet" localSheetId="0">#REF!</definedName>
    <definedName name="BalanceSheet">#REF!</definedName>
    <definedName name="BalanceSheetAdj" localSheetId="0">#REF!</definedName>
    <definedName name="BalanceSheetAdj">#REF!</definedName>
    <definedName name="BalanceSheetLY" localSheetId="0">#REF!</definedName>
    <definedName name="BalanceSheetLY">#REF!</definedName>
    <definedName name="BalanceSheetLYAdj" localSheetId="0">#REF!</definedName>
    <definedName name="BalanceSheetLYAdj">#REF!</definedName>
    <definedName name="BalanceSheetOP" localSheetId="0">#REF!</definedName>
    <definedName name="BalanceSheetOP">#REF!</definedName>
    <definedName name="BalanceSheetOPAdj" localSheetId="0">#REF!</definedName>
    <definedName name="BalanceSheetOPAdj">#REF!</definedName>
    <definedName name="Base_Year" localSheetId="0">#REF!</definedName>
    <definedName name="Base_Year">#REF!</definedName>
    <definedName name="BaseAmtCol" localSheetId="7">#REF!</definedName>
    <definedName name="BaseAmtCol">#REF!</definedName>
    <definedName name="BASEPRICE" localSheetId="7">#REF!</definedName>
    <definedName name="BASEPRICE">#REF!</definedName>
    <definedName name="baseyr" localSheetId="0">#REF!</definedName>
    <definedName name="baseyr">#REF!</definedName>
    <definedName name="BBFAC" localSheetId="0">#REF!</definedName>
    <definedName name="BBFAC">#REF!</definedName>
    <definedName name="BBL" localSheetId="7">#REF!</definedName>
    <definedName name="BBL">#REF!</definedName>
    <definedName name="BBLF">#REF!</definedName>
    <definedName name="BBMW">#REF!</definedName>
    <definedName name="BBMWH">#REF!</definedName>
    <definedName name="bd" localSheetId="0">#REF!</definedName>
    <definedName name="bd">#REF!</definedName>
    <definedName name="BeginningAcqHeadCount" localSheetId="7">#REF!</definedName>
    <definedName name="BeginningAcqHeadCount">#REF!</definedName>
    <definedName name="BEL_BTW" localSheetId="0">#REF!,#REF!,#REF!</definedName>
    <definedName name="BEL_BTW">#REF!,#REF!,#REF!</definedName>
    <definedName name="belgie" localSheetId="7">#REF!</definedName>
    <definedName name="belgie" localSheetId="0">#REF!</definedName>
    <definedName name="belgie">#REF!</definedName>
    <definedName name="bench" localSheetId="0">#REF!</definedName>
    <definedName name="bench">#REF!</definedName>
    <definedName name="BenCsts_review" localSheetId="0">#REF!</definedName>
    <definedName name="BenCsts_review">#REF!</definedName>
    <definedName name="Benefit_names" localSheetId="0">#REF!</definedName>
    <definedName name="Benefit_names">#REF!</definedName>
    <definedName name="BftPmtsDiscl" localSheetId="0">#REF!</definedName>
    <definedName name="BftPmtsDiscl">#REF!</definedName>
    <definedName name="BftPmtsDiscl.py" localSheetId="0">#REF!</definedName>
    <definedName name="BftPmtsDiscl.py">#REF!</definedName>
    <definedName name="BftPmtsDisclProVal" localSheetId="0">#REF!</definedName>
    <definedName name="BftPmtsDisclProVal">#REF!</definedName>
    <definedName name="BG_Del" hidden="1">15</definedName>
    <definedName name="BG_Ins" hidden="1">4</definedName>
    <definedName name="BG_Mod" hidden="1">6</definedName>
    <definedName name="BHCopebByPlanPage1" localSheetId="7">#REF!</definedName>
    <definedName name="BHCopebByPlanPage1" localSheetId="0">#REF!</definedName>
    <definedName name="BHCopebByPlanPage1">#REF!</definedName>
    <definedName name="BHCopebByPlanPage2" localSheetId="7">#REF!</definedName>
    <definedName name="BHCopebByPlanPage2">#REF!</definedName>
    <definedName name="BHCopebByPlanPage3" localSheetId="7">#REF!</definedName>
    <definedName name="BHCopebByPlanPage3">#REF!</definedName>
    <definedName name="BHCopebPage1">#REF!</definedName>
    <definedName name="BHCopebPage2">#REF!</definedName>
    <definedName name="BHCopebPage3">#REF!</definedName>
    <definedName name="BHER" localSheetId="0">#REF!</definedName>
    <definedName name="BHER">#REF!</definedName>
    <definedName name="BHPIAbyPlanPage1" localSheetId="7">#REF!</definedName>
    <definedName name="BHPIAbyPlanPage1" localSheetId="0">#REF!</definedName>
    <definedName name="BHPIAbyPlanPage1">#REF!</definedName>
    <definedName name="BHPIAbyPlanPage2" localSheetId="7">#REF!</definedName>
    <definedName name="BHPIAbyPlanPage2">#REF!</definedName>
    <definedName name="BHPIAbyPlanPage3" localSheetId="7">#REF!</definedName>
    <definedName name="BHPIAbyPlanPage3">#REF!</definedName>
    <definedName name="BHPIApage1">#REF!</definedName>
    <definedName name="BHPIApage2">#REF!</definedName>
    <definedName name="BHPIApage3">#REF!</definedName>
    <definedName name="BHUHdrate">#REF!</definedName>
    <definedName name="BHUHIAdrate">#REF!</definedName>
    <definedName name="BHUHIAPage1">#REF!</definedName>
    <definedName name="BHUHIAPage2">#REF!</definedName>
    <definedName name="BHUHIAPage3">#REF!</definedName>
    <definedName name="BHUHopebByPlanPage1">#REF!</definedName>
    <definedName name="BHUHopebByPlanPage2">#REF!</definedName>
    <definedName name="BHUHopebByPlanPage3">#REF!</definedName>
    <definedName name="BHUHOPEBdrate">#REF!</definedName>
    <definedName name="BHUHopebPage1">#REF!</definedName>
    <definedName name="BHUHopebPage2">#REF!</definedName>
    <definedName name="BHUHopebPage3">#REF!</definedName>
    <definedName name="BigSandy" localSheetId="0">#REF!</definedName>
    <definedName name="BigSandy">#REF!</definedName>
    <definedName name="BILL1473" localSheetId="7">#REF!</definedName>
    <definedName name="BILL1473" localSheetId="0">#REF!</definedName>
    <definedName name="BILL1473">#REF!</definedName>
    <definedName name="BILLED_HOURS">#REF!</definedName>
    <definedName name="BILLFREQ" localSheetId="7">#REF!</definedName>
    <definedName name="BILLFREQ">#REF!</definedName>
    <definedName name="BILLFROM">#REF!</definedName>
    <definedName name="BILLING_DEMAND__KW">#REF!</definedName>
    <definedName name="billratesa" localSheetId="0">#REF!</definedName>
    <definedName name="billratesa">#REF!</definedName>
    <definedName name="billratesa1" localSheetId="0">#REF!</definedName>
    <definedName name="billratesa1">#REF!</definedName>
    <definedName name="BILLRATESA2" localSheetId="0">#REF!</definedName>
    <definedName name="BILLRATESA2">#REF!</definedName>
    <definedName name="BillRatesB" localSheetId="0">#REF!</definedName>
    <definedName name="BillRatesB">#REF!</definedName>
    <definedName name="billratesB1" localSheetId="0">#REF!</definedName>
    <definedName name="billratesB1">#REF!</definedName>
    <definedName name="BILLRATESC" localSheetId="0">#REF!</definedName>
    <definedName name="BILLRATESC">#REF!</definedName>
    <definedName name="BILLRATESD" localSheetId="0">#REF!</definedName>
    <definedName name="BILLRATESD">#REF!</definedName>
    <definedName name="BillRatesE" localSheetId="0">#REF!</definedName>
    <definedName name="BillRatesE">#REF!</definedName>
    <definedName name="BILLSUMMARYA" localSheetId="0">#REF!</definedName>
    <definedName name="BILLSUMMARYA">#REF!</definedName>
    <definedName name="BILLSUMMARYA1" localSheetId="0">#REF!</definedName>
    <definedName name="BILLSUMMARYA1">#REF!</definedName>
    <definedName name="BILLSUMMARYA2" localSheetId="0">#REF!</definedName>
    <definedName name="BILLSUMMARYA2">#REF!</definedName>
    <definedName name="BILLSUMMARYB" localSheetId="0">#REF!</definedName>
    <definedName name="BILLSUMMARYB">#REF!</definedName>
    <definedName name="BILLSUMMARYB1" localSheetId="0">#REF!</definedName>
    <definedName name="BILLSUMMARYB1">#REF!</definedName>
    <definedName name="BILLSUMMARYC" localSheetId="0">#REF!</definedName>
    <definedName name="BILLSUMMARYC">#REF!</definedName>
    <definedName name="billsummaryc1" localSheetId="0">#REF!</definedName>
    <definedName name="billsummaryc1">#REF!</definedName>
    <definedName name="BILLSUMMARYD" localSheetId="0">#REF!</definedName>
    <definedName name="BILLSUMMARYD">#REF!</definedName>
    <definedName name="BILLSUMMARYE" localSheetId="0">#REF!</definedName>
    <definedName name="BILLSUMMARYE">#REF!</definedName>
    <definedName name="BillSummaryF" localSheetId="0">#REF!</definedName>
    <definedName name="BillSummaryF">#REF!</definedName>
    <definedName name="BILLTO" localSheetId="7">#REF!</definedName>
    <definedName name="BILLTO" localSheetId="0">#REF!</definedName>
    <definedName name="BILLTO">#REF!</definedName>
    <definedName name="BILLVOL" localSheetId="7">#REF!</definedName>
    <definedName name="BILLVOL">#REF!</definedName>
    <definedName name="BILLWAS" localSheetId="7">#REF!</definedName>
    <definedName name="BILLWAS" localSheetId="0">#REF!</definedName>
    <definedName name="BILLWAS">#REF!</definedName>
    <definedName name="BKH_NOL" localSheetId="0">#REF!</definedName>
    <definedName name="BKH_NOL">#REF!</definedName>
    <definedName name="BLAIR" localSheetId="7">#REF!</definedName>
    <definedName name="BLAIR" localSheetId="0">#REF!</definedName>
    <definedName name="BLAIR">#REF!</definedName>
    <definedName name="BLPH14" localSheetId="7" hidden="1">#REF!</definedName>
    <definedName name="BLPH14" localSheetId="0" hidden="1">#REF!</definedName>
    <definedName name="BLPH14" hidden="1">#REF!</definedName>
    <definedName name="BLPH16" localSheetId="7" hidden="1">#REF!</definedName>
    <definedName name="BLPH16" localSheetId="0" hidden="1">#REF!</definedName>
    <definedName name="BLPH16" hidden="1">#REF!</definedName>
    <definedName name="BLPH17" localSheetId="7" hidden="1">#REF!</definedName>
    <definedName name="BLPH17" localSheetId="0" hidden="1">#REF!</definedName>
    <definedName name="BLPH17" hidden="1">#REF!</definedName>
    <definedName name="BLPH19" localSheetId="0" hidden="1">#REF!</definedName>
    <definedName name="BLPH19" hidden="1">#REF!</definedName>
    <definedName name="BLPH2" localSheetId="0" hidden="1">#REF!</definedName>
    <definedName name="BLPH2" hidden="1">#REF!</definedName>
    <definedName name="BLPH21" localSheetId="0" hidden="1">#REF!</definedName>
    <definedName name="BLPH21" hidden="1">#REF!</definedName>
    <definedName name="BLPH23" localSheetId="0" hidden="1">#REF!</definedName>
    <definedName name="BLPH23" hidden="1">#REF!</definedName>
    <definedName name="BLQTR1" localSheetId="7">#REF!</definedName>
    <definedName name="BLQTR1" localSheetId="0">#REF!</definedName>
    <definedName name="BLQTR1">#REF!</definedName>
    <definedName name="BLQTR2" localSheetId="7">#REF!</definedName>
    <definedName name="BLQTR2">#REF!</definedName>
    <definedName name="BLQTR3" localSheetId="7">#REF!</definedName>
    <definedName name="BLQTR3">#REF!</definedName>
    <definedName name="BLQTR4">#REF!</definedName>
    <definedName name="BOA">#REF!</definedName>
    <definedName name="BOBaseline" localSheetId="0">#REF!</definedName>
    <definedName name="BOBaseline">#REF!</definedName>
    <definedName name="BOMinus1" localSheetId="0">#REF!</definedName>
    <definedName name="BOMinus1">#REF!</definedName>
    <definedName name="Book_10" localSheetId="0">#REF!</definedName>
    <definedName name="Book_10">#REF!</definedName>
    <definedName name="Book_10_2011" localSheetId="0">#REF!</definedName>
    <definedName name="Book_10_2011">#REF!</definedName>
    <definedName name="Book_10_New" localSheetId="0">#REF!</definedName>
    <definedName name="Book_10_New">#REF!</definedName>
    <definedName name="Book_14" localSheetId="0">#REF!</definedName>
    <definedName name="Book_14">#REF!</definedName>
    <definedName name="Book_14_2011" localSheetId="0">#REF!</definedName>
    <definedName name="Book_14_2011">#REF!</definedName>
    <definedName name="BOPlus1" localSheetId="0">#REF!</definedName>
    <definedName name="BOPlus1">#REF!</definedName>
    <definedName name="BOSensMinus1.py" localSheetId="0">#REF!</definedName>
    <definedName name="BOSensMinus1.py">#REF!</definedName>
    <definedName name="BOSensPlus1.py" localSheetId="0">#REF!</definedName>
    <definedName name="BOSensPlus1.py">#REF!</definedName>
    <definedName name="BottomLine" localSheetId="7">#REF!</definedName>
    <definedName name="BottomLine">#REF!</definedName>
    <definedName name="bow" localSheetId="7">#REF!</definedName>
    <definedName name="bow">#REF!</definedName>
    <definedName name="BPAAlloc">#REF!</definedName>
    <definedName name="BPACustAlloc">#REF!</definedName>
    <definedName name="BPAGenAlloc">#REF!</definedName>
    <definedName name="BPAGenHeader">#REF!</definedName>
    <definedName name="BRDMONTH">#REF!</definedName>
    <definedName name="BRDMONTH12">#REF!</definedName>
    <definedName name="BRDQTR">#REF!</definedName>
    <definedName name="BRDYTD">#REF!</definedName>
    <definedName name="BRMAT">#REF!</definedName>
    <definedName name="Broker" localSheetId="19">{"'Analysis'!$A$1:$B$4,$A$6:$N$129"}</definedName>
    <definedName name="Broker" localSheetId="0">{"'Analysis'!$A$1:$B$4,$A$6:$N$129"}</definedName>
    <definedName name="Broker">{"'Analysis'!$A$1:$B$4,$A$6:$N$129"}</definedName>
    <definedName name="Broker2" localSheetId="19">{"'Analysis'!$A$1:$B$4,$A$6:$N$129"}</definedName>
    <definedName name="Broker2" localSheetId="0">{"'Analysis'!$A$1:$B$4,$A$6:$N$129"}</definedName>
    <definedName name="Broker2">{"'Analysis'!$A$1:$B$4,$A$6:$N$129"}</definedName>
    <definedName name="BRSums" localSheetId="7">#REF!</definedName>
    <definedName name="BRSums">#REF!</definedName>
    <definedName name="BS" localSheetId="0">#REF!</definedName>
    <definedName name="BS">#REF!</definedName>
    <definedName name="BS_Timespan" localSheetId="0">#REF!</definedName>
    <definedName name="BS_Timespan">#REF!</definedName>
    <definedName name="BS_Timespan_Compare" localSheetId="0">#REF!</definedName>
    <definedName name="BS_Timespan_Compare">#REF!</definedName>
    <definedName name="BTU" localSheetId="7">#REF!</definedName>
    <definedName name="BTU" localSheetId="0">#REF!</definedName>
    <definedName name="BTU">#REF!</definedName>
    <definedName name="BTUBILL" localSheetId="7">#REF!</definedName>
    <definedName name="BTUBILL">#REF!</definedName>
    <definedName name="BTUTONSBILL" localSheetId="7">#REF!</definedName>
    <definedName name="BTUTONSBILL">#REF!</definedName>
    <definedName name="BU" localSheetId="0">#REF!</definedName>
    <definedName name="BU">#REF!</definedName>
    <definedName name="BUAcrl">#REF!</definedName>
    <definedName name="BudgetCode" localSheetId="0">#REF!</definedName>
    <definedName name="BudgetCode">#REF!</definedName>
    <definedName name="BudgetsElec_NonIncent_Disc" localSheetId="0">#REF!</definedName>
    <definedName name="BudgetsElec_NonIncent_Disc">#REF!</definedName>
    <definedName name="BudgetsGas_NonIncent_Disc" localSheetId="0">#REF!</definedName>
    <definedName name="BudgetsGas_NonIncent_Disc">#REF!</definedName>
    <definedName name="BudgetsNonUtil_NonIncent_Disc" localSheetId="0">#REF!</definedName>
    <definedName name="BudgetsNonUtil_NonIncent_Disc">#REF!</definedName>
    <definedName name="BudgetsNPV_AllTotal" localSheetId="0">#REF!</definedName>
    <definedName name="BudgetsNPV_AllTotal">#REF!</definedName>
    <definedName name="BudgetsNPV_ElecTotal" localSheetId="0">#REF!</definedName>
    <definedName name="BudgetsNPV_ElecTotal">#REF!</definedName>
    <definedName name="BudgetsNPV_GasTotal" localSheetId="0">#REF!</definedName>
    <definedName name="BudgetsNPV_GasTotal">#REF!</definedName>
    <definedName name="BudgetsNPV_NonUtilTotal" localSheetId="0">#REF!</definedName>
    <definedName name="BudgetsNPV_NonUtilTotal">#REF!</definedName>
    <definedName name="BUDGETVERDEELTABEL" localSheetId="7">#REF!</definedName>
    <definedName name="BUDGETVERDEELTABEL">#REF!</definedName>
    <definedName name="BurdenRates" localSheetId="0">#REF!</definedName>
    <definedName name="BurdenRates">#REF!</definedName>
    <definedName name="bus" localSheetId="7">#REF!</definedName>
    <definedName name="bus">#REF!</definedName>
    <definedName name="Business_Unit" localSheetId="0">#REF!</definedName>
    <definedName name="Business_Unit">#REF!</definedName>
    <definedName name="BUSINESS_UNIT_PND" localSheetId="7">#REF!</definedName>
    <definedName name="BUSINESS_UNIT_PND" localSheetId="0">#REF!</definedName>
    <definedName name="BUSINESS_UNIT_PND">#REF!</definedName>
    <definedName name="BUSums" localSheetId="0">#REF!</definedName>
    <definedName name="BUSums">#REF!</definedName>
    <definedName name="Button_1">"X232029_VI1338_Noram_List"</definedName>
    <definedName name="buu">#REF!</definedName>
    <definedName name="C_" localSheetId="0">#REF!</definedName>
    <definedName name="C_">#REF!</definedName>
    <definedName name="CAAAlloc" localSheetId="0">#REF!</definedName>
    <definedName name="CAAAlloc">#REF!</definedName>
    <definedName name="CallLimit" localSheetId="0">#REF!</definedName>
    <definedName name="CallLimit">#REF!</definedName>
    <definedName name="CallLongNoneShort" localSheetId="0">#REF!</definedName>
    <definedName name="CallLongNoneShort">#REF!</definedName>
    <definedName name="CallStrike" localSheetId="0">#REF!</definedName>
    <definedName name="CallStrike">#REF!</definedName>
    <definedName name="Calpine_Operations" localSheetId="0">#REF!</definedName>
    <definedName name="Calpine_Operations">#REF!</definedName>
    <definedName name="CandAByCust" localSheetId="0">#REF!</definedName>
    <definedName name="CandAByCust">#REF!</definedName>
    <definedName name="CandAByFunc">#REF!</definedName>
    <definedName name="cap">#REF!</definedName>
    <definedName name="CAP_DATE_11" localSheetId="0">#REF!</definedName>
    <definedName name="CAP_DATE_11">#REF!</definedName>
    <definedName name="CAP_DATE_AMT" localSheetId="0">#REF!</definedName>
    <definedName name="CAP_DATE_AMT">#REF!</definedName>
    <definedName name="CAP_DATE_CORP" localSheetId="0">#REF!</definedName>
    <definedName name="CAP_DATE_CORP">#REF!</definedName>
    <definedName name="Capacity" localSheetId="0">#REF!</definedName>
    <definedName name="Capacity">#REF!</definedName>
    <definedName name="Case" localSheetId="0">#REF!</definedName>
    <definedName name="Case">#REF!</definedName>
    <definedName name="CASHFLOW" localSheetId="0">#REF!</definedName>
    <definedName name="CASHFLOW">#REF!</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8009FE8_opts" hidden="1">"1, 1, 1, False, 2, False, False, , 0, False, False, 1, 1"</definedName>
    <definedName name="cb_sChart1801153B_opts" hidden="1">"1, 1, 1, False, 2, False, False, , 0, False, True, 1, 1"</definedName>
    <definedName name="cb_sChart1CC916DC_opts" hidden="1">"1, 10, 1, False, 2, False, False, , 0, False, False, 1, 1"</definedName>
    <definedName name="cb_sChart1D0218BA_opts" hidden="1">"1, 1, 1, False, 2, False, False, , 0, False, False, 1, 1"</definedName>
    <definedName name="cb_sChart1D0219E7_opts" hidden="1">"1, 1, 1, False, 2, False, False, , 0, False, False, 1, 1"</definedName>
    <definedName name="cb_sChart1D022117_opts" hidden="1">"1, 1, 1, False, 2, False, False, , 0, False, False, 1, 1"</definedName>
    <definedName name="cb_sChart1D02CAAE_opts" hidden="1">"1, 10, 1, False, 2, False, False, , 0, False, False, 1, 1"</definedName>
    <definedName name="cb_sChart1D03E238_opts" hidden="1">"1, 1, 1, False, 2, False, False, , 0, False, False, 1, 1"</definedName>
    <definedName name="cb_sChart1D03E90C_opts" hidden="1">"1, 1, 1, False, 2, False, False, , 0, False, False, 1, 1"</definedName>
    <definedName name="cb_sChart1D1405AB_opts" hidden="1">"1, 10, 1, False, 2, False, False, , 0, False, False, 1, 1"</definedName>
    <definedName name="cb_sChart1D1426E6_opts" hidden="1">"1, 10, 1, False, 2, False, False, , 0, False, False, 1, 1"</definedName>
    <definedName name="cb_sChart1D14336C_opts" hidden="1">"1, 10, 1, False, 2, False, False, , 0, False, False, 1, 1"</definedName>
    <definedName name="cb_sChart1D14587E_opts" hidden="1">"1, 10, 1, False, 2, False, False, , 0, False, False, 1,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WorkbookPriority" hidden="1">-206063398</definedName>
    <definedName name="CCFSALES" localSheetId="0">#REF!</definedName>
    <definedName name="CCFSALES">#REF!</definedName>
    <definedName name="CDM" localSheetId="0">#REF!</definedName>
    <definedName name="CDM">#REF!</definedName>
    <definedName name="cdv" localSheetId="0">#REF!</definedName>
    <definedName name="cdv">#REF!</definedName>
    <definedName name="CE" localSheetId="0">#REF!</definedName>
    <definedName name="CE">#REF!</definedName>
    <definedName name="CEA" localSheetId="0">#REF!</definedName>
    <definedName name="CEA">#REF!</definedName>
    <definedName name="CECE" comment="Common Plant Allocator" localSheetId="0">#REF!</definedName>
    <definedName name="CECE" comment="Common Plant Allocator">#REF!</definedName>
    <definedName name="CEE" localSheetId="0">#REF!</definedName>
    <definedName name="CEE">#REF!</definedName>
    <definedName name="Cell_Ref" localSheetId="7">#REF!</definedName>
    <definedName name="Cell_Ref" localSheetId="0">#REF!</definedName>
    <definedName name="Cell_Ref">#REF!</definedName>
    <definedName name="CENTS_KWH__GROSS">#REF!</definedName>
    <definedName name="CENTS_KWH__NET">#REF!</definedName>
    <definedName name="CF_1" localSheetId="0">#REF!</definedName>
    <definedName name="CF_1">#REF!</definedName>
    <definedName name="CF_2" localSheetId="0">#REF!</definedName>
    <definedName name="CF_2">#REF!</definedName>
    <definedName name="CH_COS" localSheetId="0">#REF!</definedName>
    <definedName name="CH_COS">#REF!</definedName>
    <definedName name="ChAnnkWh" localSheetId="0">#REF!</definedName>
    <definedName name="ChAnnkWh">#REF!</definedName>
    <definedName name="Charges" localSheetId="0">#REF!</definedName>
    <definedName name="Charges">#REF!</definedName>
    <definedName name="ChartPctInterval" localSheetId="0">#REF!</definedName>
    <definedName name="ChartPctInterval">#REF!</definedName>
    <definedName name="ChBaseCost" localSheetId="0">#REF!</definedName>
    <definedName name="ChBaseCost">#REF!</definedName>
    <definedName name="CHECK" localSheetId="7">#REF!</definedName>
    <definedName name="CHECK" localSheetId="0">#REF!</definedName>
    <definedName name="CHECK">#REF!</definedName>
    <definedName name="ChElecIncentives" localSheetId="0">#REF!</definedName>
    <definedName name="ChElecIncentives">#REF!</definedName>
    <definedName name="ChFuel" localSheetId="0">#REF!</definedName>
    <definedName name="ChFuel">#REF!</definedName>
    <definedName name="ChGasIncentives" localSheetId="0">#REF!</definedName>
    <definedName name="ChGasIncentives">#REF!</definedName>
    <definedName name="chInstallCost" localSheetId="0">#REF!</definedName>
    <definedName name="chInstallCost">#REF!</definedName>
    <definedName name="ChNonUtilIncentives" localSheetId="0">#REF!</definedName>
    <definedName name="ChNonUtilIncentives">#REF!</definedName>
    <definedName name="CIQWBGuid" hidden="1">"TESAM - Base wo NF.xlsm"</definedName>
    <definedName name="Circ" localSheetId="0">#REF!</definedName>
    <definedName name="Circ">#REF!</definedName>
    <definedName name="CITIES" localSheetId="7">#REF!</definedName>
    <definedName name="CITIES" localSheetId="0">#REF!</definedName>
    <definedName name="CITIES">#REF!</definedName>
    <definedName name="CITY" localSheetId="7">#REF!</definedName>
    <definedName name="CITY">#REF!</definedName>
    <definedName name="CityLimits" localSheetId="0">#REF!</definedName>
    <definedName name="CityLimits">#REF!</definedName>
    <definedName name="CITYM" localSheetId="0">#REF!</definedName>
    <definedName name="CITYM">#REF!</definedName>
    <definedName name="CITYS">#REF!</definedName>
    <definedName name="CITYST">#REF!</definedName>
    <definedName name="CITYT">#REF!</definedName>
    <definedName name="cjv25prnt" localSheetId="7">#REF!</definedName>
    <definedName name="cjv25prnt">#REF!</definedName>
    <definedName name="cjv3prnt" localSheetId="0">#REF!</definedName>
    <definedName name="cjv3prnt">#REF!</definedName>
    <definedName name="cjv3wkst" localSheetId="0">#REF!</definedName>
    <definedName name="cjv3wkst">#REF!</definedName>
    <definedName name="Class" localSheetId="0">#REF!</definedName>
    <definedName name="Class">#REF!</definedName>
    <definedName name="ClassCode">#REF!</definedName>
    <definedName name="ClassCustomer">#REF!</definedName>
    <definedName name="ClassDA">#REF!</definedName>
    <definedName name="ClassFunction">#REF!</definedName>
    <definedName name="ClassMethod">#REF!</definedName>
    <definedName name="CLFP_CorpExp" localSheetId="0">#REF!</definedName>
    <definedName name="CLFP_CorpExp">#REF!</definedName>
    <definedName name="CLFPopebPage1" localSheetId="7">#REF!</definedName>
    <definedName name="CLFPopebPage1" localSheetId="0">#REF!</definedName>
    <definedName name="CLFPopebPage1">#REF!</definedName>
    <definedName name="CLFPopebPage2" localSheetId="7">#REF!</definedName>
    <definedName name="CLFPopebPage2">#REF!</definedName>
    <definedName name="CLFPopebPage3" localSheetId="7">#REF!</definedName>
    <definedName name="CLFPopebPage3">#REF!</definedName>
    <definedName name="CLFPopebPage4">#REF!</definedName>
    <definedName name="ClientMatter" hidden="1">"b1"</definedName>
    <definedName name="Clientmngt" localSheetId="0">#REF!</definedName>
    <definedName name="Clientmngt">#REF!</definedName>
    <definedName name="Cnfg_CalcElecRateImpact" localSheetId="0">#REF!</definedName>
    <definedName name="Cnfg_CalcElecRateImpact">#REF!</definedName>
    <definedName name="Cnfg_CalcMWhByPeriod" localSheetId="0">#REF!</definedName>
    <definedName name="Cnfg_CalcMWhByPeriod">#REF!</definedName>
    <definedName name="Cnfg_CalcSteps" localSheetId="0">#REF!</definedName>
    <definedName name="Cnfg_CalcSteps">#REF!</definedName>
    <definedName name="Cnfg_CellDragAndDrop" localSheetId="0">#REF!</definedName>
    <definedName name="Cnfg_CellDragAndDrop">#REF!</definedName>
    <definedName name="Cnfg_Contrib1" localSheetId="0">#REF!</definedName>
    <definedName name="Cnfg_Contrib1">#REF!</definedName>
    <definedName name="Cnfg_Contrib2" localSheetId="0">#REF!</definedName>
    <definedName name="Cnfg_Contrib2">#REF!</definedName>
    <definedName name="Cnfg_Contrib3" localSheetId="0">#REF!</definedName>
    <definedName name="Cnfg_Contrib3">#REF!</definedName>
    <definedName name="Cnfg_EnableMultZones" localSheetId="0">#REF!</definedName>
    <definedName name="Cnfg_EnableMultZones">#REF!</definedName>
    <definedName name="Cnfg_IncludeExt" localSheetId="0">#REF!</definedName>
    <definedName name="Cnfg_IncludeExt">#REF!</definedName>
    <definedName name="Cnfg_IndividualNRBs" localSheetId="0">#REF!</definedName>
    <definedName name="Cnfg_IndividualNRBs">#REF!</definedName>
    <definedName name="Cnfg_MaxACYrs" localSheetId="0">#REF!</definedName>
    <definedName name="Cnfg_MaxACYrs">#REF!</definedName>
    <definedName name="Cnfg_MaxInstallYrs" localSheetId="0">#REF!</definedName>
    <definedName name="Cnfg_MaxInstallYrs">#REF!</definedName>
    <definedName name="Cnfg_MaxMeasures" localSheetId="0">#REF!</definedName>
    <definedName name="Cnfg_MaxMeasures">#REF!</definedName>
    <definedName name="Cnfg_MaxPrgms" localSheetId="0">#REF!</definedName>
    <definedName name="Cnfg_MaxPrgms">#REF!</definedName>
    <definedName name="Cnfg_MaxSectors" localSheetId="0">#REF!</definedName>
    <definedName name="Cnfg_MaxSectors">#REF!</definedName>
    <definedName name="Cnfg_NonUtilBudgOrg" localSheetId="0">#REF!</definedName>
    <definedName name="Cnfg_NonUtilBudgOrg">#REF!</definedName>
    <definedName name="Cnfg_NRBsInTotalBens" localSheetId="0">#REF!</definedName>
    <definedName name="Cnfg_NRBsInTotalBens">#REF!</definedName>
    <definedName name="Cnfg_PrgmAbbreviation" localSheetId="0">#REF!</definedName>
    <definedName name="Cnfg_PrgmAbbreviation">#REF!</definedName>
    <definedName name="Cnfg_ProgramLabel" localSheetId="0">#REF!</definedName>
    <definedName name="Cnfg_ProgramLabel">#REF!</definedName>
    <definedName name="Cnfg_ScrnToolbar" localSheetId="0">#REF!</definedName>
    <definedName name="Cnfg_ScrnToolbar">#REF!</definedName>
    <definedName name="Cnfg_ScrnToolbarName" localSheetId="0">#REF!</definedName>
    <definedName name="Cnfg_ScrnToolbarName">#REF!</definedName>
    <definedName name="Cnfg_Sheets" localSheetId="0">#REF!</definedName>
    <definedName name="Cnfg_Sheets">#REF!</definedName>
    <definedName name="Cnfg_SocietalOrTotRes" localSheetId="0">#REF!</definedName>
    <definedName name="Cnfg_SocietalOrTotRes">#REF!</definedName>
    <definedName name="Cnfg_UserGuide" localSheetId="0">#REF!</definedName>
    <definedName name="Cnfg_UserGuide">#REF!</definedName>
    <definedName name="Cnfg_WaterUnits" localSheetId="0">#REF!</definedName>
    <definedName name="Cnfg_WaterUnits">#REF!</definedName>
    <definedName name="Co" localSheetId="0">#REF!</definedName>
    <definedName name="Co">#REF!</definedName>
    <definedName name="CO48ENT" localSheetId="7">#REF!</definedName>
    <definedName name="CO48ENT" localSheetId="0">#REF!</definedName>
    <definedName name="CO48ENT">#REF!</definedName>
    <definedName name="CO90ENT" localSheetId="7">#REF!</definedName>
    <definedName name="CO90ENT">#REF!</definedName>
    <definedName name="coding" localSheetId="0">#REF!</definedName>
    <definedName name="coding">#REF!</definedName>
    <definedName name="coeffs" localSheetId="0">#REF!</definedName>
    <definedName name="coeffs">#REF!</definedName>
    <definedName name="Collections" localSheetId="7">#REF!</definedName>
    <definedName name="Collections">#REF!</definedName>
    <definedName name="COLO" localSheetId="7">#REF!</definedName>
    <definedName name="COLO">#REF!</definedName>
    <definedName name="ColumnAttributes1">#REF!</definedName>
    <definedName name="ColumnHeadings1">#REF!</definedName>
    <definedName name="Columns">#REF!</definedName>
    <definedName name="Commercial_Start" localSheetId="0">#REF!</definedName>
    <definedName name="Commercial_Start">#REF!</definedName>
    <definedName name="COMMERZBANK" localSheetId="7">#REF!</definedName>
    <definedName name="COMMERZBANK">#REF!</definedName>
    <definedName name="COMP" localSheetId="7">#REF!</definedName>
    <definedName name="COMP">#REF!</definedName>
    <definedName name="Company" localSheetId="0">#REF!</definedName>
    <definedName name="Company">#REF!</definedName>
    <definedName name="CompanyCode" localSheetId="0">#REF!</definedName>
    <definedName name="CompanyCode">#REF!</definedName>
    <definedName name="CompanyName" localSheetId="0">#REF!</definedName>
    <definedName name="CompanyName">#REF!</definedName>
    <definedName name="Compare_Month" localSheetId="0">#REF!</definedName>
    <definedName name="Compare_Month">#REF!</definedName>
    <definedName name="Compare_Year" localSheetId="0">#REF!</definedName>
    <definedName name="Compare_Year">#REF!</definedName>
    <definedName name="COMPRATE">#REF!</definedName>
    <definedName name="compunbld" localSheetId="7">#REF!</definedName>
    <definedName name="compunbld" localSheetId="0">#REF!</definedName>
    <definedName name="compunbld">#REF!</definedName>
    <definedName name="Con_Bal_Sheet" localSheetId="7">#REF!</definedName>
    <definedName name="Con_Bal_Sheet">#REF!</definedName>
    <definedName name="Con_Inc_Stmnt" localSheetId="7">#REF!</definedName>
    <definedName name="Con_Inc_Stmnt">#REF!</definedName>
    <definedName name="ConsolidatedQPack1" localSheetId="0">#REF!</definedName>
    <definedName name="ConsolidatedQPack1">#REF!</definedName>
    <definedName name="ConsOpex_G2" localSheetId="0">#REF!</definedName>
    <definedName name="ConsOpex_G2">#REF!</definedName>
    <definedName name="ConsOpex_G3" localSheetId="0">#REF!</definedName>
    <definedName name="ConsOpex_G3">#REF!</definedName>
    <definedName name="ConsOpex_G4" localSheetId="0">#REF!</definedName>
    <definedName name="ConsOpex_G4">#REF!</definedName>
    <definedName name="ConsOpex_G5" localSheetId="0">#REF!</definedName>
    <definedName name="ConsOpex_G5">#REF!</definedName>
    <definedName name="ConsOpex_Germ" localSheetId="0">#REF!</definedName>
    <definedName name="ConsOpex_Germ">#REF!</definedName>
    <definedName name="ConsOpex_N2" localSheetId="0">#REF!</definedName>
    <definedName name="ConsOpex_N2">#REF!</definedName>
    <definedName name="ConsOpex_N3" localSheetId="0">#REF!</definedName>
    <definedName name="ConsOpex_N3">#REF!</definedName>
    <definedName name="ConsOpex_N4" localSheetId="0">#REF!</definedName>
    <definedName name="ConsOpex_N4">#REF!</definedName>
    <definedName name="ConsOpex_U2" localSheetId="0">#REF!</definedName>
    <definedName name="ConsOpex_U2">#REF!</definedName>
    <definedName name="ConsOpex_U3" localSheetId="0">#REF!</definedName>
    <definedName name="ConsOpex_U3">#REF!</definedName>
    <definedName name="ConsOpex_U4" localSheetId="0">#REF!</definedName>
    <definedName name="ConsOpex_U4">#REF!</definedName>
    <definedName name="ConsOpex_UK" localSheetId="0">#REF!</definedName>
    <definedName name="ConsOpex_UK">#REF!</definedName>
    <definedName name="Cont_1" localSheetId="7">#REF!</definedName>
    <definedName name="Cont_1">#REF!</definedName>
    <definedName name="contract" localSheetId="7">#REF!</definedName>
    <definedName name="contract">#REF!</definedName>
    <definedName name="contractors" localSheetId="0">#REF!</definedName>
    <definedName name="contractors">#REF!</definedName>
    <definedName name="ContribDiscl.py" localSheetId="0">#REF!</definedName>
    <definedName name="ContribDiscl.py">#REF!</definedName>
    <definedName name="ContribDisclPV" localSheetId="7">#REF!</definedName>
    <definedName name="ContribDisclPV" localSheetId="0">#REF!</definedName>
    <definedName name="ContribDisclPV">#REF!</definedName>
    <definedName name="convfac">0.6992</definedName>
    <definedName name="Copy.Area" localSheetId="0">#REF!</definedName>
    <definedName name="Copy.Area">#REF!</definedName>
    <definedName name="COPY1" localSheetId="0">#REF!</definedName>
    <definedName name="COPY1">#REF!</definedName>
    <definedName name="COPY2" localSheetId="0">#REF!</definedName>
    <definedName name="COPY2">#REF!</definedName>
    <definedName name="Copy3" localSheetId="0">#REF!</definedName>
    <definedName name="Copy3">#REF!</definedName>
    <definedName name="core" localSheetId="0">#REF!</definedName>
    <definedName name="core">#REF!</definedName>
    <definedName name="CORP_CAP_DATES" localSheetId="0">#REF!</definedName>
    <definedName name="CORP_CAP_DATES">#REF!</definedName>
    <definedName name="CORPTAX_DATAMAPDEFINITIONS_DataMap_10" hidden="1">#REF!</definedName>
    <definedName name="CORPTAX_DATAMAPDEFINITIONS_DataMap_11" hidden="1">#REF!</definedName>
    <definedName name="CORPTAX_DATAMAPDEFINITIONS_DataMap_12" hidden="1">#REF!</definedName>
    <definedName name="CORPTAX_DATAMAPDEFINITIONS_DataMap_13" hidden="1">#REF!</definedName>
    <definedName name="CORPTAX_DATAMAPDEFINITIONS_DataMap_2" hidden="1">#REF!</definedName>
    <definedName name="CORPTAX_DATAMAPDEFINITIONS_DataMap_3" hidden="1">#REF!</definedName>
    <definedName name="CORPTAX_DATAMAPDEFINITIONS_DataMap_4" hidden="1">#REF!</definedName>
    <definedName name="CORPTAX_DATAMAPDEFINITIONS_DataMap_5" hidden="1">#REF!</definedName>
    <definedName name="CORPTAX_DATAMAPDEFINITIONS_DataMap_6" hidden="1">#REF!</definedName>
    <definedName name="CORPTAX_DATAMAPDEFINITIONS_DataMap_7" hidden="1">#REF!</definedName>
    <definedName name="CORPTAX_DATAMAPDEFINITIONS_DataMap_8" hidden="1">#REF!</definedName>
    <definedName name="CORPTAX_DATAMAPDEFINITIONS_DataMap_9" hidden="1">#REF!</definedName>
    <definedName name="correcties" localSheetId="7">#REF!</definedName>
    <definedName name="correcties">#REF!</definedName>
    <definedName name="CostEff_out" localSheetId="0">#REF!</definedName>
    <definedName name="CostEff_out">#REF!</definedName>
    <definedName name="CostEff_Table" localSheetId="0">#REF!</definedName>
    <definedName name="CostEff_Table">#REF!</definedName>
    <definedName name="CostofPosition" localSheetId="0">#REF!</definedName>
    <definedName name="CostofPosition">#REF!</definedName>
    <definedName name="COSTROW1" localSheetId="0">#REF!</definedName>
    <definedName name="COSTROW1">#REF!</definedName>
    <definedName name="COSTROW2" localSheetId="0">#REF!</definedName>
    <definedName name="COSTROW2">#REF!</definedName>
    <definedName name="CostsYr" localSheetId="0">#REF!</definedName>
    <definedName name="CostsYr">#REF!</definedName>
    <definedName name="cotot1" localSheetId="7">#REF!</definedName>
    <definedName name="cotot1" localSheetId="0">#REF!</definedName>
    <definedName name="cotot1">#REF!</definedName>
    <definedName name="cotot2" localSheetId="7">#REF!</definedName>
    <definedName name="cotot2">#REF!</definedName>
    <definedName name="cotot3" localSheetId="7">#REF!</definedName>
    <definedName name="cotot3">#REF!</definedName>
    <definedName name="cotot4">#REF!</definedName>
    <definedName name="COUNTY">#REF!</definedName>
    <definedName name="COUSEGAS">#REF!</definedName>
    <definedName name="cover">#REF!</definedName>
    <definedName name="Covert" localSheetId="0">#REF!</definedName>
    <definedName name="Covert">#REF!</definedName>
    <definedName name="Coyote" localSheetId="7">#REF!</definedName>
    <definedName name="Coyote">#REF!</definedName>
    <definedName name="CoyoteMonth" localSheetId="7">#REF!</definedName>
    <definedName name="CoyoteMonth">#REF!</definedName>
    <definedName name="cp">#REF!</definedName>
    <definedName name="CPAlloc">#REF!</definedName>
    <definedName name="CPHeader">#REF!</definedName>
    <definedName name="cpinv">#REF!</definedName>
    <definedName name="Credit_World" localSheetId="0">#REF!</definedName>
    <definedName name="Credit_World">#REF!</definedName>
    <definedName name="CREDITSUISSE" localSheetId="7">#REF!</definedName>
    <definedName name="CREDITSUISSE">#REF!</definedName>
    <definedName name="CRETE" localSheetId="7">#REF!</definedName>
    <definedName name="CRETE" localSheetId="0">#REF!</definedName>
    <definedName name="CRETE">#REF!</definedName>
    <definedName name="_xlnm.Criteria">#REF!</definedName>
    <definedName name="CrudePage1">#REF!</definedName>
    <definedName name="CrudePage2">#REF!</definedName>
    <definedName name="CType1">"Residential"</definedName>
    <definedName name="CType2">"Commercial"</definedName>
    <definedName name="CType3">"Industrial"</definedName>
    <definedName name="CType4">"Agricultural"</definedName>
    <definedName name="CType5">"Transportation"</definedName>
    <definedName name="CType6">"Misc Op Income"</definedName>
    <definedName name="Currency" localSheetId="0">#REF!</definedName>
    <definedName name="Currency">#REF!</definedName>
    <definedName name="CURRENT" localSheetId="0">#REF!</definedName>
    <definedName name="CURRENT">#REF!</definedName>
    <definedName name="Current_sum" localSheetId="0">#REF!</definedName>
    <definedName name="Current_sum">#REF!</definedName>
    <definedName name="Current_Year" localSheetId="0">#REF!</definedName>
    <definedName name="Current_Year">#REF!</definedName>
    <definedName name="currentFY" localSheetId="0">#REF!</definedName>
    <definedName name="currentFY">#REF!</definedName>
    <definedName name="CurrentLiab158" localSheetId="0">#REF!</definedName>
    <definedName name="CurrentLiab158">#REF!</definedName>
    <definedName name="CurrentLiab158.py" localSheetId="0">#REF!</definedName>
    <definedName name="CurrentLiab158.py">#REF!</definedName>
    <definedName name="currmo" localSheetId="7">#REF!</definedName>
    <definedName name="currmo" localSheetId="0">#REF!</definedName>
    <definedName name="currmo">#REF!</definedName>
    <definedName name="CUST" localSheetId="7">#REF!</definedName>
    <definedName name="CUST">#REF!</definedName>
    <definedName name="custgrowth">#REF!</definedName>
    <definedName name="customer" localSheetId="7">#REF!</definedName>
    <definedName name="customer">#REF!</definedName>
    <definedName name="Customers" localSheetId="0">#REF!</definedName>
    <definedName name="Customers">#REF!</definedName>
    <definedName name="Customers_with_exceed_pay_term" localSheetId="7">#REF!</definedName>
    <definedName name="Customers_with_exceed_pay_term">#REF!</definedName>
    <definedName name="CustomerType" localSheetId="0">#REF!</definedName>
    <definedName name="CustomerType">#REF!</definedName>
    <definedName name="CUSTSUM" localSheetId="7">#REF!</definedName>
    <definedName name="CUSTSUM" localSheetId="0">#REF!</definedName>
    <definedName name="CUSTSUM">#REF!</definedName>
    <definedName name="custsvc" localSheetId="0">#REF!</definedName>
    <definedName name="custsvc">#REF!</definedName>
    <definedName name="CY11TOT" localSheetId="7">#REF!</definedName>
    <definedName name="CY11TOT" localSheetId="0">#REF!</definedName>
    <definedName name="CY11TOT">#REF!</definedName>
    <definedName name="CYC10TOT" localSheetId="7">#REF!</definedName>
    <definedName name="CYC10TOT">#REF!</definedName>
    <definedName name="CYPRUSFAC">#REF!</definedName>
    <definedName name="CYPRUSLF">#REF!</definedName>
    <definedName name="CYPRUSMW">#REF!</definedName>
    <definedName name="CYPRUSMWH">#REF!</definedName>
    <definedName name="DA">1</definedName>
    <definedName name="DAILYMACRO" localSheetId="7">#REF!</definedName>
    <definedName name="DAILYMACRO">#REF!</definedName>
    <definedName name="DANSKEBANK" localSheetId="7">#REF!</definedName>
    <definedName name="DANSKEBANK">#REF!</definedName>
    <definedName name="data" localSheetId="0">#REF!</definedName>
    <definedName name="data">#REF!</definedName>
    <definedName name="data_3" localSheetId="0">#REF!</definedName>
    <definedName name="data_3">#REF!</definedName>
    <definedName name="data_entry" localSheetId="0">#REF!</definedName>
    <definedName name="data_entry">#REF!</definedName>
    <definedName name="Data_Provider">"DATA_PROVIDER_1"</definedName>
    <definedName name="DATA_TABLE" localSheetId="7">#REF!</definedName>
    <definedName name="DATA_TABLE" localSheetId="0">#REF!</definedName>
    <definedName name="DATA_TABLE">#REF!</definedName>
    <definedName name="DATA_TABLE_1998" localSheetId="7">#REF!</definedName>
    <definedName name="DATA_TABLE_1998">#REF!</definedName>
    <definedName name="Data_table_1998_rev" localSheetId="7">#REF!</definedName>
    <definedName name="Data_table_1998_rev">#REF!</definedName>
    <definedName name="DATA_TABLE_1999" localSheetId="7">#REF!</definedName>
    <definedName name="DATA_TABLE_1999">#REF!</definedName>
    <definedName name="Data_Types">#REF!</definedName>
    <definedName name="_xlnm.Database">#REF!</definedName>
    <definedName name="DATABASE1">#REF!</definedName>
    <definedName name="Database2" localSheetId="0">#REF!</definedName>
    <definedName name="Database2">#REF!</definedName>
    <definedName name="DataList" localSheetId="7">#REF!</definedName>
    <definedName name="DataList" localSheetId="0">#REF!</definedName>
    <definedName name="DataList">#REF!</definedName>
    <definedName name="Date" localSheetId="6">#REF!</definedName>
    <definedName name="Date" localSheetId="19">#REF!</definedName>
    <definedName name="Date" localSheetId="7">#REF!</definedName>
    <definedName name="Date" localSheetId="0">#REF!</definedName>
    <definedName name="Date" hidden="1">"b1"</definedName>
    <definedName name="DAYS" localSheetId="7">#REF!</definedName>
    <definedName name="DAYS" localSheetId="0">#REF!</definedName>
    <definedName name="DAYS">#REF!</definedName>
    <definedName name="db" localSheetId="0">OFFSET(#REF!,0,0,COUNTA(#REF!),7)</definedName>
    <definedName name="db">OFFSET(#REF!,0,0,COUNTA(#REF!),7)</definedName>
    <definedName name="DBDB" localSheetId="7">#REF!</definedName>
    <definedName name="DBDB" localSheetId="0">#REF!</definedName>
    <definedName name="DBDB">#REF!</definedName>
    <definedName name="DBGRONAU" localSheetId="0">#REF!</definedName>
    <definedName name="DBGRONAU">#REF!</definedName>
    <definedName name="dd" localSheetId="0">#REF!</definedName>
    <definedName name="dd">#REF!</definedName>
    <definedName name="dds" localSheetId="0">#REF!</definedName>
    <definedName name="dds">#REF!</definedName>
    <definedName name="DE" localSheetId="0">#REF!</definedName>
    <definedName name="DE">#REF!</definedName>
    <definedName name="Debt03" localSheetId="0">#REF!</definedName>
    <definedName name="Debt03">#REF!</definedName>
    <definedName name="Debt04" localSheetId="0">#REF!</definedName>
    <definedName name="Debt04">#REF!</definedName>
    <definedName name="DEC00" localSheetId="6" hidden="1">{#N/A,#N/A,FALSE,"ARREC"}</definedName>
    <definedName name="DEC00" localSheetId="19" hidden="1">{#N/A,#N/A,FALSE,"ARREC"}</definedName>
    <definedName name="DEC00" localSheetId="0" hidden="1">{#N/A,#N/A,FALSE,"ARREC"}</definedName>
    <definedName name="DEC00" hidden="1">{#N/A,#N/A,FALSE,"ARREC"}</definedName>
    <definedName name="DefaultCopy">#REF!</definedName>
    <definedName name="DefaultPaste">#REF!</definedName>
    <definedName name="DefDate" localSheetId="7">#REF!</definedName>
    <definedName name="DefDate">#REF!</definedName>
    <definedName name="DefLedger" localSheetId="7">#REF!</definedName>
    <definedName name="DefLedger">#REF!</definedName>
    <definedName name="DefMask" localSheetId="7">#REF!</definedName>
    <definedName name="DefMask">#REF!</definedName>
    <definedName name="DefOprid">#REF!</definedName>
    <definedName name="DefSource">#REF!</definedName>
    <definedName name="DefUnit">#REF!</definedName>
    <definedName name="dekking">#REF!</definedName>
    <definedName name="Demand">#REF!</definedName>
    <definedName name="dept" localSheetId="0">#REF!</definedName>
    <definedName name="dept">#REF!</definedName>
    <definedName name="Dept_Rollup_List" localSheetId="0">#REF!</definedName>
    <definedName name="Dept_Rollup_List">#REF!</definedName>
    <definedName name="DESC" localSheetId="0">#REF!</definedName>
    <definedName name="DESC">#REF!</definedName>
    <definedName name="DescrCol" localSheetId="7">#REF!</definedName>
    <definedName name="DescrCol">#REF!</definedName>
    <definedName name="Description" localSheetId="7">#REF!</definedName>
    <definedName name="Description">#REF!</definedName>
    <definedName name="DETAIL" localSheetId="7">#REF!</definedName>
    <definedName name="DETAIL">#REF!</definedName>
    <definedName name="DF_GRID_1">#REF!</definedName>
    <definedName name="DF_NAVPANEL_13">#REF!</definedName>
    <definedName name="DF_NAVPANEL_18">#REF!</definedName>
    <definedName name="diapage1" localSheetId="0">#REF!</definedName>
    <definedName name="diapage1">#REF!</definedName>
    <definedName name="DIAR48" localSheetId="7">#REF!</definedName>
    <definedName name="DIAR48" localSheetId="0">#REF!</definedName>
    <definedName name="DIAR48">#REF!</definedName>
    <definedName name="DIAR90" localSheetId="7">#REF!</definedName>
    <definedName name="DIAR90">#REF!</definedName>
    <definedName name="DIARIZED48" localSheetId="7">#REF!</definedName>
    <definedName name="DIARIZED48">#REF!</definedName>
    <definedName name="DIARIZED90">#REF!</definedName>
    <definedName name="Diff">#REF!</definedName>
    <definedName name="discount">0.0675</definedName>
    <definedName name="DISTRIBUTION">#REF!</definedName>
    <definedName name="DME_Dirty" hidden="1">"False"</definedName>
    <definedName name="DME_DocumentFlags" hidden="1">"1"</definedName>
    <definedName name="DME_DocumentID" hidden="1">"::ODMA\DME-MSE\London-44356"</definedName>
    <definedName name="DME_DocumentOpened" hidden="1">"True"</definedName>
    <definedName name="DME_DocumentTitle" hidden="1">"London-44356 - impress model"</definedName>
    <definedName name="DME_LocalFile" hidden="1">"False"</definedName>
    <definedName name="DME_NextWindowNumber" hidden="1">"2"</definedName>
    <definedName name="DMFAC">#REF!</definedName>
    <definedName name="DMLF">#REF!</definedName>
    <definedName name="DMMW">#REF!</definedName>
    <definedName name="DMMWH">#REF!</definedName>
    <definedName name="DocumentName" hidden="1">"b1"</definedName>
    <definedName name="DocumentNum" hidden="1">"a1"</definedName>
    <definedName name="DP" localSheetId="7">#REF!</definedName>
    <definedName name="DP" localSheetId="0">#REF!</definedName>
    <definedName name="DP">#REF!</definedName>
    <definedName name="DPROD" localSheetId="0">#REF!</definedName>
    <definedName name="DPROD">#REF!</definedName>
    <definedName name="DR" localSheetId="0">(#REF!-#REF!)/#REF!</definedName>
    <definedName name="DR">(#REF!-#REF!)/#REF!</definedName>
    <definedName name="draft" localSheetId="0">#REF!</definedName>
    <definedName name="draft">#REF!</definedName>
    <definedName name="drate" localSheetId="7">#REF!</definedName>
    <definedName name="drate">#REF!</definedName>
    <definedName name="drateAWGopeb" localSheetId="7">#REF!</definedName>
    <definedName name="drateAWGopeb">#REF!</definedName>
    <definedName name="drateBHCopeb" localSheetId="7">#REF!</definedName>
    <definedName name="drateBHCopeb">#REF!</definedName>
    <definedName name="drateBHPIA">#REF!</definedName>
    <definedName name="drateBHUHIA">#REF!</definedName>
    <definedName name="drateBHUHopeb">#REF!</definedName>
    <definedName name="drateCLFPopeb">#REF!</definedName>
    <definedName name="DrateFASB" localSheetId="0">#REF!</definedName>
    <definedName name="DrateFASB">#REF!</definedName>
    <definedName name="DrateFASB.py" localSheetId="0">#REF!</definedName>
    <definedName name="DrateFASB.py">#REF!</definedName>
    <definedName name="DrateFASBdiscl.py" localSheetId="0">#REF!</definedName>
    <definedName name="DrateFASBdiscl.py">#REF!</definedName>
    <definedName name="DrateFASBDisclProVal" localSheetId="0">#REF!</definedName>
    <definedName name="DrateFASBDisclProVal">#REF!</definedName>
    <definedName name="drateKMIopeb" localSheetId="7">#REF!</definedName>
    <definedName name="drateKMIopeb" localSheetId="0">#REF!</definedName>
    <definedName name="drateKMIopeb">#REF!</definedName>
    <definedName name="dratePEP" localSheetId="7">#REF!</definedName>
    <definedName name="dratePEP">#REF!</definedName>
    <definedName name="drateQP" localSheetId="7">#REF!</definedName>
    <definedName name="drateQP">#REF!</definedName>
    <definedName name="DrivCchngPrn2">#REF!</definedName>
    <definedName name="dsaas" localSheetId="19" hidden="1">{0,0,0,0;0,0,0,0;0,0,0,0;0,0,0,0;0,0,0,0}</definedName>
    <definedName name="dsaas" localSheetId="0" hidden="1">{0,0,0,0;0,0,0,0;0,0,0,0;0,0,0,0;0,0,0,0}</definedName>
    <definedName name="dsaas" hidden="1">{0,0,0,0;0,0,0,0;0,0,0,0;0,0,0,0;0,0,0,0}</definedName>
    <definedName name="dsfa" localSheetId="7" hidden="1">#REF!</definedName>
    <definedName name="dsfa" hidden="1">#REF!</definedName>
    <definedName name="dsfa." localSheetId="0" hidden="1">#REF!</definedName>
    <definedName name="dsfa." hidden="1">#REF!</definedName>
    <definedName name="DSS" localSheetId="7">#REF!</definedName>
    <definedName name="DSS">#REF!</definedName>
    <definedName name="Due_To_Due_From">#REF!</definedName>
    <definedName name="Due_To_Due_From_Eur">#REF!</definedName>
    <definedName name="Duke" localSheetId="0">#REF!</definedName>
    <definedName name="Duke">#REF!</definedName>
    <definedName name="Dynamic_Adjustments" localSheetId="0">#REF!</definedName>
    <definedName name="Dynamic_Adjustments">#REF!</definedName>
    <definedName name="DYNcase" localSheetId="0">#REF!</definedName>
    <definedName name="DYNcase">#REF!</definedName>
    <definedName name="E" localSheetId="7">#REF!</definedName>
    <definedName name="E" localSheetId="0">#REF!</definedName>
    <definedName name="E">#REF!</definedName>
    <definedName name="e_sam1" localSheetId="0">#REF!</definedName>
    <definedName name="e_sam1">#REF!</definedName>
    <definedName name="e1p1">#REF!</definedName>
    <definedName name="e1p2">#REF!</definedName>
    <definedName name="e2p1">#REF!</definedName>
    <definedName name="e3p1">#REF!</definedName>
    <definedName name="e3p2">#REF!</definedName>
    <definedName name="e4p1">#REF!</definedName>
    <definedName name="e5p1">#REF!</definedName>
    <definedName name="e5p2">#REF!</definedName>
    <definedName name="e5p3">#REF!</definedName>
    <definedName name="e5p4">#REF!</definedName>
    <definedName name="e7p1">#REF!</definedName>
    <definedName name="e8p1">#REF!</definedName>
    <definedName name="EB" localSheetId="0">#REF!</definedName>
    <definedName name="EB">#REF!</definedName>
    <definedName name="ebdebtratio" localSheetId="0">#REF!</definedName>
    <definedName name="ebdebtratio">#REF!</definedName>
    <definedName name="ECLGMgmtRev1" localSheetId="0">#REF!</definedName>
    <definedName name="ECLGMgmtRev1">#REF!</definedName>
    <definedName name="ECLGMgmtRev2" localSheetId="0">#REF!</definedName>
    <definedName name="ECLGMgmtRev2">#REF!</definedName>
    <definedName name="ECLGNIWalk" localSheetId="0">#REF!</definedName>
    <definedName name="ECLGNIWalk">#REF!</definedName>
    <definedName name="ECLGQPack1" localSheetId="0">#REF!</definedName>
    <definedName name="ECLGQPack1">#REF!</definedName>
    <definedName name="ECLGQPack2" localSheetId="0">#REF!</definedName>
    <definedName name="ECLGQPack2">#REF!</definedName>
    <definedName name="ecombe" localSheetId="0">#REF!</definedName>
    <definedName name="ecombe">#REF!</definedName>
    <definedName name="ecomfe" localSheetId="0">#REF!</definedName>
    <definedName name="ecomfe">#REF!</definedName>
    <definedName name="EcoName" localSheetId="0">#REF!</definedName>
    <definedName name="EcoName">#REF!</definedName>
    <definedName name="Edition" localSheetId="19">MID(filename,SEARCH(".",filename)-2,2)</definedName>
    <definedName name="Edition" localSheetId="0">MID('FF1 to A3.1 Tie Out'!filename,SEARCH(".",'FF1 to A3.1 Tie Out'!filename)-2,2)</definedName>
    <definedName name="Edition">MID(filename,SEARCH(".",filename)-2,2)</definedName>
    <definedName name="EEContribFY" localSheetId="0">#REF!</definedName>
    <definedName name="EEContribFY">#REF!</definedName>
    <definedName name="EEContribFYdiscl.py" localSheetId="0">#REF!</definedName>
    <definedName name="EEContribFYdiscl.py">#REF!</definedName>
    <definedName name="EffectiveFIT" localSheetId="0">#REF!</definedName>
    <definedName name="EffectiveFIT">#REF!</definedName>
    <definedName name="EIGENDB" localSheetId="7">#REF!</definedName>
    <definedName name="EIGENDB">#REF!</definedName>
    <definedName name="EIGENDB2" localSheetId="7">#REF!</definedName>
    <definedName name="EIGENDB2">#REF!</definedName>
    <definedName name="EIGENDG" localSheetId="7">#REF!</definedName>
    <definedName name="EIGENDG">#REF!</definedName>
    <definedName name="EM_HIDALWAYS_123">"__FDSCACHE__|OLD RAVE|"</definedName>
    <definedName name="EM_IP_32546978_25467">"169.48.194.58"</definedName>
    <definedName name="EM_SAVEAS_123456A">"C:\Users\z025402\AppData\Local\Temp\661937.xlsx"</definedName>
    <definedName name="Email_Address" localSheetId="7">#REF!</definedName>
    <definedName name="Email_Address">#REF!</definedName>
    <definedName name="EmissCostNGas" localSheetId="0">#REF!</definedName>
    <definedName name="EmissCostNGas">#REF!</definedName>
    <definedName name="EmissCostOil" localSheetId="0">#REF!</definedName>
    <definedName name="EmissCostOil">#REF!</definedName>
    <definedName name="EmissElecCO2" localSheetId="0">#REF!</definedName>
    <definedName name="EmissElecCO2">#REF!</definedName>
    <definedName name="EmissElecNOx" localSheetId="0">#REF!</definedName>
    <definedName name="EmissElecNOx">#REF!</definedName>
    <definedName name="EmissElecSO2" localSheetId="0">#REF!</definedName>
    <definedName name="EmissElecSO2">#REF!</definedName>
    <definedName name="EmissNGasCO2" localSheetId="0">#REF!</definedName>
    <definedName name="EmissNGasCO2">#REF!</definedName>
    <definedName name="EmissNGasNOx" localSheetId="0">#REF!</definedName>
    <definedName name="EmissNGasNOx">#REF!</definedName>
    <definedName name="EmissNGasSO2" localSheetId="0">#REF!</definedName>
    <definedName name="EmissNGasSO2">#REF!</definedName>
    <definedName name="EmissOilCO2" localSheetId="0">#REF!</definedName>
    <definedName name="EmissOilCO2">#REF!</definedName>
    <definedName name="EmissOilNOx" localSheetId="0">#REF!</definedName>
    <definedName name="EmissOilNOx">#REF!</definedName>
    <definedName name="EmissOilSO2" localSheetId="0">#REF!</definedName>
    <definedName name="EmissOilSO2">#REF!</definedName>
    <definedName name="EMonth" localSheetId="0">#REF!,#REF!</definedName>
    <definedName name="EMonth">#REF!,#REF!</definedName>
    <definedName name="emp" localSheetId="0">#REF!</definedName>
    <definedName name="emp">#REF!</definedName>
    <definedName name="Emp_Status_List" localSheetId="0">#REF!</definedName>
    <definedName name="Emp_Status_List">#REF!</definedName>
    <definedName name="EnablingMgmtRev1" localSheetId="0">#REF!</definedName>
    <definedName name="EnablingMgmtRev1">#REF!</definedName>
    <definedName name="EnablingMgmtRev2" localSheetId="0">#REF!</definedName>
    <definedName name="EnablingMgmtRev2">#REF!</definedName>
    <definedName name="EnablingNIWalk" localSheetId="0">#REF!</definedName>
    <definedName name="EnablingNIWalk">#REF!</definedName>
    <definedName name="EnablingQPack1" localSheetId="0">#REF!</definedName>
    <definedName name="EnablingQPack1">#REF!</definedName>
    <definedName name="EnablingQPack2" localSheetId="0">#REF!</definedName>
    <definedName name="EnablingQPack2">#REF!</definedName>
    <definedName name="EndingAcqHeadCount" localSheetId="7">#REF!</definedName>
    <definedName name="EndingAcqHeadCount">#REF!</definedName>
    <definedName name="Energy_Delivery___Y_T_D_Ebit" localSheetId="7">#REF!</definedName>
    <definedName name="Energy_Delivery___Y_T_D_Ebit">#REF!</definedName>
    <definedName name="ENERGYSALES">#REF!</definedName>
    <definedName name="EnergyUnits" localSheetId="0">#REF!</definedName>
    <definedName name="EnergyUnits">#REF!</definedName>
    <definedName name="Enron" localSheetId="0">#REF!</definedName>
    <definedName name="Enron">#REF!</definedName>
    <definedName name="Entity" localSheetId="0">#REF!</definedName>
    <definedName name="Entity">#REF!</definedName>
    <definedName name="Entry">"V1900-01-01"</definedName>
    <definedName name="EOA">#REF!</definedName>
    <definedName name="EOB">#REF!</definedName>
    <definedName name="EOC">#REF!</definedName>
    <definedName name="EOH" localSheetId="0">#REF!</definedName>
    <definedName name="EOH">#REF!</definedName>
    <definedName name="Eq_Starts" localSheetId="0">#REF!</definedName>
    <definedName name="Eq_Starts">#REF!</definedName>
    <definedName name="Equipower" localSheetId="0">#REF!</definedName>
    <definedName name="Equipower">#REF!</definedName>
    <definedName name="EQUITY" localSheetId="7">#REF!</definedName>
    <definedName name="EQUITY">#REF!</definedName>
    <definedName name="ErateFASB" localSheetId="0">#REF!</definedName>
    <definedName name="ErateFASB">#REF!</definedName>
    <definedName name="ErateFASB.py" localSheetId="0">#REF!</definedName>
    <definedName name="ErateFASB.py">#REF!</definedName>
    <definedName name="ErateFASBdiscl.py" localSheetId="0">#REF!</definedName>
    <definedName name="ErateFASBdiscl.py">#REF!</definedName>
    <definedName name="ErateFASBDisclProVal" localSheetId="0">#REF!</definedName>
    <definedName name="ErateFASBDisclProVal">#REF!</definedName>
    <definedName name="erevchg" localSheetId="0">#REF!</definedName>
    <definedName name="erevchg">#REF!</definedName>
    <definedName name="eroa">0.07</definedName>
    <definedName name="EROA.py" localSheetId="0">#REF!</definedName>
    <definedName name="EROA.py">#REF!</definedName>
    <definedName name="EROApos" localSheetId="0">#REF!</definedName>
    <definedName name="EROApos">#REF!</definedName>
    <definedName name="EROR" localSheetId="7">#REF!</definedName>
    <definedName name="EROR" localSheetId="0">#REF!</definedName>
    <definedName name="EROR">#REF!</definedName>
    <definedName name="ERORB" localSheetId="0">#REF!</definedName>
    <definedName name="ERORB">#REF!</definedName>
    <definedName name="Escalation_Quotient" localSheetId="0">#REF!</definedName>
    <definedName name="Escalation_Quotient">#REF!</definedName>
    <definedName name="Essbase_Lookup_Range" localSheetId="0">#REF!</definedName>
    <definedName name="Essbase_Lookup_Range">#REF!</definedName>
    <definedName name="EssfHasNonUnique">FALSE</definedName>
    <definedName name="EssLatest">"Jan"</definedName>
    <definedName name="EssOptions" localSheetId="7">"A1100000000130101000001110010_01000"</definedName>
    <definedName name="EssOptions">"A3100000000111000011001111020_01009No Access"</definedName>
    <definedName name="EuropeMgmtRev1" localSheetId="0">#REF!</definedName>
    <definedName name="EuropeMgmtRev1">#REF!</definedName>
    <definedName name="EuropeMgmtRev2" localSheetId="0">#REF!</definedName>
    <definedName name="EuropeMgmtRev2">#REF!</definedName>
    <definedName name="EuropeMgmtRev3" localSheetId="0">#REF!</definedName>
    <definedName name="EuropeMgmtRev3">#REF!</definedName>
    <definedName name="EuropeMgmtRev4" localSheetId="0">#REF!</definedName>
    <definedName name="EuropeMgmtRev4">#REF!</definedName>
    <definedName name="EuropeNIWalk" localSheetId="0">#REF!</definedName>
    <definedName name="EuropeNIWalk">#REF!</definedName>
    <definedName name="EuropeNIWalk2" localSheetId="0">#REF!</definedName>
    <definedName name="EuropeNIWalk2">#REF!</definedName>
    <definedName name="EuropeQPack2" localSheetId="0">#REF!</definedName>
    <definedName name="EuropeQPack2">#REF!</definedName>
    <definedName name="ev.Calculation" hidden="1">-4105</definedName>
    <definedName name="ev.Initialized" hidden="1">FALSE</definedName>
    <definedName name="EV__ALLOWSTOPEXPAND__" hidden="1">1</definedName>
    <definedName name="EV__CVPARAMS__" hidden="1">"Any by Any!$B$17:$C$38;"</definedName>
    <definedName name="EV__DECIMALSYMBOL__" hidden="1">"."</definedName>
    <definedName name="EV__EVCOM_OPTIONS__" hidden="1">8</definedName>
    <definedName name="EV__EXPOPTIONS__" hidden="1">0</definedName>
    <definedName name="EV__LASTREFTIME__" hidden="1">38693.6935185185</definedName>
    <definedName name="EV__LOCKEDCVW__CASHFLOW" hidden="1">"A_TOTCFA,AC_CASHAC,ACTUAL,LC,E_QSG,2004.TOTAL,PERIODIC,"</definedName>
    <definedName name="EV__LOCKEDCVW__CONSO" hidden="1">"A_NONE_BALSHT,B_ALL,ACTUAL,C_ALL,LC,TOTCONSO,E_200,G_ALL,2007.JAN,PERIODIC,"</definedName>
    <definedName name="EV__LOCKEDCVW__CONSOLIDATIONS" hidden="1">"CREV,STANDARD,TotalAdj,NetSales,All_InterCo,BT,0XKR,USD,2007.Q2,PERIODIC,"</definedName>
    <definedName name="EV__LOCKEDCVW__CORPOPS" hidden="1">"A_None_BALSHT,B_ALL,ACTUAL,C_ALL,LC,TotConso,E_CorpOps,G_ALL,2004.TOTAL,PERIODIC,"</definedName>
    <definedName name="EV__LOCKEDCVW__FINANCE" hidden="1">"Balance_Sheet,ACTUAL,All_Sources,All_Cost_Centers,All_InterCo,USD,2008.TOTAL,PERIODIC,"</definedName>
    <definedName name="EV__LOCKEDCVW__FINANCE_ETC" hidden="1">"Net_Income,ACTUAL,283,All_DS,All_InterCo,USD,2011.Sep,PERIODIC,"</definedName>
    <definedName name="EV__LOCKEDCVW__FINANCE_ETP" hidden="1">"Balance_Sheet,ACTUAL,All_Companies,All_DS,2008.TOTAL,Periodic,"</definedName>
    <definedName name="EV__LOCKEDCVW__FINANCE_HP" hidden="1">"Total_AP_Affiliates,ACTUAL,C_PROP_CONS,External,2010.Q3,YTD,"</definedName>
    <definedName name="EV__LOCKEDCVW__FINANCE_REG" hidden="1">"Balance_Sheet,ACTUAL,ALL_COMPANIES,All_DS,All_InterCo,2008.TOTAL,Periodic,"</definedName>
    <definedName name="EV__LOCKEDCVW__FINANCE_RGNC" hidden="1">"RGNC_Balance_Sheet,ACTUAL,RGNCGPLP_CONSOL,All_DS,All_InterCo,All_Orders,2010.TOTAL,PERIODIC,"</definedName>
    <definedName name="EV__LOCKEDCVW__FINANCIALREPORTING" hidden="1">"Total_Partner_Equity,ACTUAL,c0060,All_Sources,All_Cost_Centers,2008.SEP,YTD,"</definedName>
    <definedName name="EV__LOCKEDCVW__FPA" hidden="1">"BUDGET,TotWithAlloc,FL1_100,514000,All_Interco,LC,2007.TOTAL,PERIODIC,"</definedName>
    <definedName name="EV__LOCKEDCVW__FPA_GROWTH" hidden="1">"ACTUAL,TotWithAlloc,MgmtReporting,BalanceSheet,AllGrowth,All_Interco,LC,BASESCENARIO,2004.TOTAL,PERIODIC,"</definedName>
    <definedName name="EV__LOCKEDCVW__FPR" hidden="1">"A_All_RVNUES,B_ALL,ACTUAL,C_ALL,LC,TotConso,D_ALL,E_200,P_ALL,S_ALL,2007.JAN,PERIODIC,"</definedName>
    <definedName name="EV__LOCKEDCVW__FPR_NEW" hidden="1">"A_All_RVNUES,B_ALL,ACTUAL,C_ALL,USD,TotConso,D_ALL,E_QSG,P_ALL,S_ALL,2005.Q3,PERIODIC,"</definedName>
    <definedName name="EV__LOCKEDCVW__GROSSMARGIN" hidden="1">"BUDGET929,Adj,FinancialHedges,SC_Contracts,LC,2008.TOTAL,PERIODIC,"</definedName>
    <definedName name="EV__LOCKEDCVW__HCM_ETC" hidden="1">"MeritIncreasePct,BUDGET,CC_410152,NoEmployee,2011.DEC,PERIODIC,"</definedName>
    <definedName name="EV__LOCKEDCVW__HCM_REG" hidden="1">"TotalLabor_NoDet,BUDGETINPUT,OPSENG_DEPTS,AllEmployees,2010.TOTAL,PERIODIC,"</definedName>
    <definedName name="EV__LOCKEDCVW__INTERCOMATCHING" hidden="1">"ICAssets,Actual,Input,E_All,I_All,2004.TOTAL,USD,PERIODIC,"</definedName>
    <definedName name="EV__LOCKEDCVW__KPI" hidden="1">"KPISales,B_ALL,ACTUAL,C_ALL,LC,E_QuikEur,2006.OCT10,PERIODIC,"</definedName>
    <definedName name="EV__LOCKEDCVW__LEGALAPP" hidden="1">"BalanceSheet,F_ERR,ACTUAL,C_CGGROUP,All_InterCo,CGGROUP,2005.TOTAL,All_Sources,PERIODIC,"</definedName>
    <definedName name="EV__LOCKEDCVW__LRATE" hidden="1">"ACTUAL,DZD,Avg,Global,2005.TOTAL,PERIODIC,"</definedName>
    <definedName name="EV__LOCKEDCVW__MARGINPLANNING_ETC" hidden="1">"11100,FCST_INPUT,MR_HPL,ALL_CUST,MP_Amount,All_InterCo,ALL_SRVC,2011.ANN,PERIODIC,"</definedName>
    <definedName name="EV__LOCKEDCVW__OWNERSHIP" hidden="1">"ACTUAL,C_CGGROUP,All_InterCo,CGGROUP,PCON,2005.TOTAL,PERIODIC,"</definedName>
    <definedName name="EV__LOCKEDCVW__PRODUCTLINE" hidden="1">"Ord,ACTUAL,GrandTotal,AllDiv,BT,MILX,AllPLoasis,USD,2002.TOTAL,PERIODIC,"</definedName>
    <definedName name="EV__LOCKEDCVW__PROJECT" hidden="1">"ACTUAL,TotWithAdj,MgmtReporting,150000,AllProjects,AllRFEProjects,LC,2004.TOTAL,PERIODIC,"</definedName>
    <definedName name="EV__LOCKEDCVW__PROJECT_ETC" hidden="1">"AllProjExp,AllProjects,All_Subtype,2011.TOTAL,AllTypes,BUDGETINPUT,410,YTD,"</definedName>
    <definedName name="EV__LOCKEDCVW__PROJECT_REG" hidden="1">"ProjectTotal,BUDGETINPUT,EAST,AllProjects,PIPELINE_INTEGRITY,2011.TOTAL,AllTypes,PERIODIC,"</definedName>
    <definedName name="EV__LOCKEDCVW__RATE" hidden="1">"ACTUAL,AllCurrencies,AVG,RateInput,2004.TOTAL,PERIODIC,"</definedName>
    <definedName name="EV__LOCKEDCVW__RATE_INTERCO" hidden="1">"Actual,Avg,Default,2004.TOTAL,USD,PERIODIC,"</definedName>
    <definedName name="EV__LOCKEDCVW__RATEKPI" hidden="1">"ACTUAL,USD,Avg,Default,2004.TOTAL,PERIODIC,"</definedName>
    <definedName name="EV__LOCKSTATUS__" hidden="1">4</definedName>
    <definedName name="EV__MAXEXPCOLS__" hidden="1">100</definedName>
    <definedName name="EV__MAXEXPROWS__" hidden="1">1000</definedName>
    <definedName name="EV__MEMORYCVW__" hidden="1">0</definedName>
    <definedName name="EV__WBEVMODE__" hidden="1">1</definedName>
    <definedName name="EV__WBREFOPTIONS__" hidden="1">134217743</definedName>
    <definedName name="EV__WBVERSION__" hidden="1">0</definedName>
    <definedName name="EV__WSINFO__" hidden="1">"osoft"</definedName>
    <definedName name="EW" localSheetId="7">#REF!</definedName>
    <definedName name="EW" localSheetId="0">#REF!</definedName>
    <definedName name="EW">#REF!</definedName>
    <definedName name="EWGHTDEBT" localSheetId="0">#REF!</definedName>
    <definedName name="EWGHTDEBT">#REF!</definedName>
    <definedName name="exc" localSheetId="0">#REF!</definedName>
    <definedName name="exc">#REF!</definedName>
    <definedName name="exceed_pay_term" localSheetId="7">#REF!</definedName>
    <definedName name="exceed_pay_term">#REF!</definedName>
    <definedName name="ExchangeRate" localSheetId="0">#REF!</definedName>
    <definedName name="ExchangeRate">#REF!</definedName>
    <definedName name="ExNonExArea1" localSheetId="7">#REF!,#REF!,#REF!,#REF!</definedName>
    <definedName name="ExNonExArea1" localSheetId="0">#REF!,#REF!,#REF!,#REF!</definedName>
    <definedName name="ExNonExArea1">#REF!,#REF!,#REF!,#REF!</definedName>
    <definedName name="ExNonExArea2" localSheetId="7">#REF!</definedName>
    <definedName name="ExNonExArea2">#REF!</definedName>
    <definedName name="ExpContribFY.py" localSheetId="0">#REF!</definedName>
    <definedName name="ExpContribFY.py">#REF!</definedName>
    <definedName name="expl" localSheetId="19" hidden="1">{#N/A,#N/A,TRUE,"MarginCalc";#N/A,#N/A,TRUE,"Proposal.kW Firm";#N/A,#N/A,TRUE,"PurCalc";#N/A,#N/A,TRUE,"PurCalc Other"}</definedName>
    <definedName name="expl" localSheetId="7" hidden="1">{#N/A,#N/A,TRUE,"MarginCalc";#N/A,#N/A,TRUE,"Proposal.kW Firm";#N/A,#N/A,TRUE,"PurCalc";#N/A,#N/A,TRUE,"PurCalc Other"}</definedName>
    <definedName name="expl" localSheetId="0" hidden="1">{#N/A,#N/A,TRUE,"MarginCalc";#N/A,#N/A,TRUE,"Proposal.kW Firm";#N/A,#N/A,TRUE,"PurCalc";#N/A,#N/A,TRUE,"PurCalc Other"}</definedName>
    <definedName name="expl" hidden="1">{#N/A,#N/A,TRUE,"MarginCalc";#N/A,#N/A,TRUE,"Proposal.kW Firm";#N/A,#N/A,TRUE,"PurCalc";#N/A,#N/A,TRUE,"PurCalc Other"}</definedName>
    <definedName name="Ext_Elec" localSheetId="0">#REF!</definedName>
    <definedName name="Ext_Elec">#REF!</definedName>
    <definedName name="Ext_Fuel" localSheetId="0">#REF!</definedName>
    <definedName name="Ext_Fuel">#REF!</definedName>
    <definedName name="ExtElec" localSheetId="0">#REF!</definedName>
    <definedName name="ExtElec">#REF!</definedName>
    <definedName name="ExtElecAdder" localSheetId="0">#REF!</definedName>
    <definedName name="ExtElecAdder">#REF!</definedName>
    <definedName name="ExtFossil" localSheetId="0">#REF!</definedName>
    <definedName name="ExtFossil">#REF!</definedName>
    <definedName name="ExtFossilAdder" localSheetId="0">#REF!</definedName>
    <definedName name="ExtFossilAdder">#REF!</definedName>
    <definedName name="_xlnm.Extract" localSheetId="0">#REF!</definedName>
    <definedName name="_xlnm.Extract">#REF!</definedName>
    <definedName name="EYTD" localSheetId="0">#REF!,#REF!</definedName>
    <definedName name="EYTD">#REF!,#REF!</definedName>
    <definedName name="f1p1" localSheetId="0">#REF!</definedName>
    <definedName name="f1p1">#REF!</definedName>
    <definedName name="f2p1" localSheetId="0">#REF!</definedName>
    <definedName name="f2p1">#REF!</definedName>
    <definedName name="f3p1" localSheetId="0">#REF!</definedName>
    <definedName name="f3p1">#REF!</definedName>
    <definedName name="FACTORS" localSheetId="7">#REF!</definedName>
    <definedName name="FACTORS" localSheetId="0">#REF!</definedName>
    <definedName name="FACTORS">#REF!</definedName>
    <definedName name="FAS88Expense" localSheetId="0">#REF!</definedName>
    <definedName name="FAS88Expense">#REF!</definedName>
    <definedName name="FAS88Expense.py" localSheetId="0">#REF!</definedName>
    <definedName name="FAS88Expense.py">#REF!</definedName>
    <definedName name="FAS88GL" localSheetId="0">#REF!</definedName>
    <definedName name="FAS88GL">#REF!</definedName>
    <definedName name="FAS88PSC" localSheetId="0">#REF!</definedName>
    <definedName name="FAS88PSC">#REF!</definedName>
    <definedName name="Fcast_Summary" localSheetId="7">#REF!</definedName>
    <definedName name="Fcast_Summary" localSheetId="0">#REF!</definedName>
    <definedName name="Fcast_Summary">#REF!</definedName>
    <definedName name="fdsafads" localSheetId="0">#REF!</definedName>
    <definedName name="fdsafads">#REF!</definedName>
    <definedName name="FEB00" localSheetId="6" hidden="1">{#N/A,#N/A,FALSE,"ARREC"}</definedName>
    <definedName name="FEB00" localSheetId="19" hidden="1">{#N/A,#N/A,FALSE,"ARREC"}</definedName>
    <definedName name="FEB00" localSheetId="0" hidden="1">{#N/A,#N/A,FALSE,"ARREC"}</definedName>
    <definedName name="FEB00" hidden="1">{#N/A,#N/A,FALSE,"ARREC"}</definedName>
    <definedName name="Fed_Book" localSheetId="0">#REF!</definedName>
    <definedName name="Fed_Book">#REF!</definedName>
    <definedName name="FedTax" localSheetId="7">#REF!</definedName>
    <definedName name="FedTax" localSheetId="0">#REF!</definedName>
    <definedName name="FedTax">#REF!</definedName>
    <definedName name="Fee" localSheetId="7">#REF!</definedName>
    <definedName name="Fee">#REF!</definedName>
    <definedName name="felix" localSheetId="7">#REF!</definedName>
    <definedName name="felix" localSheetId="0">#REF!</definedName>
    <definedName name="felix">#REF!</definedName>
    <definedName name="Ferc" localSheetId="0">#REF!</definedName>
    <definedName name="Ferc">#REF!</definedName>
    <definedName name="FERCCode" localSheetId="0">#REF!</definedName>
    <definedName name="FERCCode">#REF!</definedName>
    <definedName name="FFUnitsDiv1k" localSheetId="0">#REF!</definedName>
    <definedName name="FFUnitsDiv1k">#REF!</definedName>
    <definedName name="fieldsales" localSheetId="0">#REF!</definedName>
    <definedName name="fieldsales">#REF!</definedName>
    <definedName name="filename" localSheetId="7">#REF!</definedName>
    <definedName name="filename" localSheetId="0">#REF!</definedName>
    <definedName name="filename">#REF!</definedName>
    <definedName name="FilingDate" localSheetId="0">#REF!</definedName>
    <definedName name="FilingDate">#REF!</definedName>
    <definedName name="FilingType" localSheetId="0">#REF!</definedName>
    <definedName name="FilingType">#REF!</definedName>
    <definedName name="FINAL" localSheetId="0">#REF!</definedName>
    <definedName name="FINAL">#REF!</definedName>
    <definedName name="FINAL_TB" localSheetId="0">#REF!</definedName>
    <definedName name="FINAL_TB">#REF!</definedName>
    <definedName name="finance" localSheetId="0">#REF!</definedName>
    <definedName name="finance">#REF!</definedName>
    <definedName name="Financing_Receivables" localSheetId="0">#REF!</definedName>
    <definedName name="Financing_Receivables">#REF!</definedName>
    <definedName name="Finrpt5" localSheetId="0">#REF!</definedName>
    <definedName name="Finrpt5">#REF!</definedName>
    <definedName name="Finrpt6" localSheetId="0">#REF!</definedName>
    <definedName name="Finrpt6">#REF!</definedName>
    <definedName name="firstcust" localSheetId="0">#REF!</definedName>
    <definedName name="firstcust">#REF!</definedName>
    <definedName name="firstkwh">#REF!</definedName>
    <definedName name="FIRSTTITLE" localSheetId="0">#REF!</definedName>
    <definedName name="FIRSTTITLE">#REF!</definedName>
    <definedName name="FirstYr" localSheetId="0">#REF!</definedName>
    <definedName name="FirstYr">#REF!</definedName>
    <definedName name="FITRATE">#REF!</definedName>
    <definedName name="FIXED" localSheetId="7">#REF!</definedName>
    <definedName name="FIXED">#REF!</definedName>
    <definedName name="Float" localSheetId="7">#REF!</definedName>
    <definedName name="Float">#REF!</definedName>
    <definedName name="fnbld" localSheetId="7">#REF!</definedName>
    <definedName name="fnbld">#REF!</definedName>
    <definedName name="fnbnwl">#REF!</definedName>
    <definedName name="For_the_year_ending_December_31__1998">#REF!</definedName>
    <definedName name="ForAmtCol">#REF!</definedName>
    <definedName name="ForcastRev">#REF!</definedName>
    <definedName name="Forecast_case" localSheetId="0">#REF!</definedName>
    <definedName name="Forecast_case">#REF!</definedName>
    <definedName name="ForecastRev72" localSheetId="0">#REF!</definedName>
    <definedName name="ForecastRev72">#REF!</definedName>
    <definedName name="ForecastRev73">#REF!</definedName>
    <definedName name="ForecastRevHeader">#REF!</definedName>
    <definedName name="ForecastRevHeader72">#REF!</definedName>
    <definedName name="FossilUnits" localSheetId="0">#REF!</definedName>
    <definedName name="FossilUnits">#REF!</definedName>
    <definedName name="FranceNIWalk" localSheetId="0">#REF!</definedName>
    <definedName name="FranceNIWalk">#REF!</definedName>
    <definedName name="FranceQPack1" localSheetId="0">#REF!</definedName>
    <definedName name="FranceQPack1">#REF!</definedName>
    <definedName name="FranceQPack2" localSheetId="0">#REF!</definedName>
    <definedName name="FranceQPack2">#REF!</definedName>
    <definedName name="FRANM" localSheetId="0">#REF!</definedName>
    <definedName name="FRANM">#REF!</definedName>
    <definedName name="FRANT">#REF!</definedName>
    <definedName name="frequency" localSheetId="19">{"Annually";"Semi-Annually";"Quarterly";"Bi-Monthly";"Monthly"}</definedName>
    <definedName name="frequency" localSheetId="0">{"Annually";"Semi-Annually";"Quarterly";"Bi-Monthly";"Monthly"}</definedName>
    <definedName name="frequency">{"Annually";"Semi-Annually";"Quarterly";"Bi-Monthly";"Monthly"}</definedName>
    <definedName name="FRIESLAND" localSheetId="7">#REF!</definedName>
    <definedName name="FRIESLAND">#REF!</definedName>
    <definedName name="fsbnwc" localSheetId="7">#REF!</definedName>
    <definedName name="fsbnwc">#REF!</definedName>
    <definedName name="ftbwy" localSheetId="7">#REF!</definedName>
    <definedName name="ftbwy">#REF!</definedName>
    <definedName name="FTHUAFAC">#REF!</definedName>
    <definedName name="FTHUALF">#REF!</definedName>
    <definedName name="FTHUAMW">#REF!</definedName>
    <definedName name="FTHUAMWH">#REF!</definedName>
    <definedName name="fucking" hidden="1">#REF!</definedName>
    <definedName name="fuel_names" localSheetId="0">#REF!</definedName>
    <definedName name="fuel_names">#REF!</definedName>
    <definedName name="FuelCostAdders" localSheetId="0">#REF!</definedName>
    <definedName name="FuelCostAdders">#REF!</definedName>
    <definedName name="FuelToggle" localSheetId="0">#REF!</definedName>
    <definedName name="FuelToggle">#REF!</definedName>
    <definedName name="FULL_YEAR_BONUS" localSheetId="0">#REF!</definedName>
    <definedName name="FULL_YEAR_BONUS">#REF!</definedName>
    <definedName name="FULL_YEAR1" localSheetId="0">#REF!</definedName>
    <definedName name="FULL_YEAR1">#REF!</definedName>
    <definedName name="Function" localSheetId="0">#REF!</definedName>
    <definedName name="Function">#REF!</definedName>
    <definedName name="FundingCurr" localSheetId="7">#REF!</definedName>
    <definedName name="FundingCurr">#REF!</definedName>
    <definedName name="FundingEur" localSheetId="7">#REF!</definedName>
    <definedName name="FundingEur">#REF!</definedName>
    <definedName name="FundStatDiscl.py" localSheetId="0">#REF!</definedName>
    <definedName name="FundStatDiscl.py">#REF!</definedName>
    <definedName name="FundStatProVal" localSheetId="7">#REF!</definedName>
    <definedName name="FundStatProVal" localSheetId="0">#REF!</definedName>
    <definedName name="FundStatProVal">#REF!</definedName>
    <definedName name="FVAEOYdiscl.py" localSheetId="0">#REF!</definedName>
    <definedName name="FVAEOYdiscl.py">#REF!</definedName>
    <definedName name="FVAEOYdiscl.py2" localSheetId="0">#REF!</definedName>
    <definedName name="FVAEOYdiscl.py2">#REF!</definedName>
    <definedName name="FVAEOYProVal" localSheetId="0">#REF!</definedName>
    <definedName name="FVAEOYProVal">#REF!</definedName>
    <definedName name="fwbcst" localSheetId="7">#REF!</definedName>
    <definedName name="fwbcst" localSheetId="0">#REF!</definedName>
    <definedName name="fwbcst">#REF!</definedName>
    <definedName name="fwbedg" localSheetId="7">#REF!</definedName>
    <definedName name="fwbedg">#REF!</definedName>
    <definedName name="fwbhsp" localSheetId="7">#REF!</definedName>
    <definedName name="fwbhsp">#REF!</definedName>
    <definedName name="fwbrc">#REF!</definedName>
    <definedName name="FY" localSheetId="0">#REF!</definedName>
    <definedName name="FY">#REF!</definedName>
    <definedName name="FYear1" localSheetId="0">#REF!</definedName>
    <definedName name="FYear1">#REF!</definedName>
    <definedName name="FYear2" localSheetId="0">#REF!</definedName>
    <definedName name="FYear2">#REF!</definedName>
    <definedName name="FYear3" localSheetId="0">#REF!</definedName>
    <definedName name="FYear3">#REF!</definedName>
    <definedName name="FYear4" localSheetId="0">#REF!</definedName>
    <definedName name="FYear4">#REF!</definedName>
    <definedName name="FYear5" localSheetId="0">#REF!</definedName>
    <definedName name="FYear5">#REF!</definedName>
    <definedName name="GCR_MOD1" localSheetId="7">#REF!</definedName>
    <definedName name="GCR_MOD1" localSheetId="0">#REF!</definedName>
    <definedName name="GCR_MOD1">#REF!</definedName>
    <definedName name="GCR_MOD2" localSheetId="7">#REF!</definedName>
    <definedName name="GCR_MOD2">#REF!</definedName>
    <definedName name="GENERALENEDERLAND" localSheetId="0">#REF!,#REF!</definedName>
    <definedName name="GENERALENEDERLAND">#REF!,#REF!</definedName>
    <definedName name="generation" localSheetId="7">#REF!</definedName>
    <definedName name="generation" localSheetId="0">#REF!</definedName>
    <definedName name="generation">#REF!</definedName>
    <definedName name="geo" localSheetId="0">#REF!</definedName>
    <definedName name="geo">#REF!</definedName>
    <definedName name="GermanyMgmtRev1" localSheetId="0">#REF!</definedName>
    <definedName name="GermanyMgmtRev1">#REF!</definedName>
    <definedName name="GermanyMgmtRev2" localSheetId="0">#REF!</definedName>
    <definedName name="GermanyMgmtRev2">#REF!</definedName>
    <definedName name="GermanyNIWalk" localSheetId="0">#REF!</definedName>
    <definedName name="GermanyNIWalk">#REF!</definedName>
    <definedName name="GermanyQPack1" localSheetId="0">#REF!</definedName>
    <definedName name="GermanyQPack1">#REF!</definedName>
    <definedName name="GermanyQPack2" localSheetId="0">#REF!</definedName>
    <definedName name="GermanyQPack2">#REF!</definedName>
    <definedName name="gg" localSheetId="19"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gg" localSheetId="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gg" localSheetId="0"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g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GL_CODEBLOCK_ALL_OPEN_ITEMS" localSheetId="0">#REF!</definedName>
    <definedName name="GL_CODEBLOCK_ALL_OPEN_ITEMS">#REF!</definedName>
    <definedName name="GL_INTERFACE_REFERENCE7" localSheetId="0">#REF!</definedName>
    <definedName name="GL_INTERFACE_REFERENCE7">#REF!</definedName>
    <definedName name="GLQuarterList" localSheetId="0">#REF!</definedName>
    <definedName name="GLQuarterList">#REF!</definedName>
    <definedName name="GLSums" localSheetId="7">#REF!</definedName>
    <definedName name="GLSums">#REF!</definedName>
    <definedName name="GOD" localSheetId="19" hidden="1">{#N/A,#N/A,TRUE,"Facility-Input";#N/A,#N/A,TRUE,"Graphs";#N/A,#N/A,TRUE,"TOTAL"}</definedName>
    <definedName name="GOD" localSheetId="7" hidden="1">{#N/A,#N/A,TRUE,"Facility-Input";#N/A,#N/A,TRUE,"Graphs";#N/A,#N/A,TRUE,"TOTAL"}</definedName>
    <definedName name="GOD" localSheetId="0" hidden="1">{#N/A,#N/A,TRUE,"Facility-Input";#N/A,#N/A,TRUE,"Graphs";#N/A,#N/A,TRUE,"TOTAL"}</definedName>
    <definedName name="GOD" hidden="1">{#N/A,#N/A,TRUE,"Facility-Input";#N/A,#N/A,TRUE,"Graphs";#N/A,#N/A,TRUE,"TOTAL"}</definedName>
    <definedName name="golly" localSheetId="19" hidden="1">{#N/A,#N/A,TRUE,"Facility-Input";#N/A,#N/A,TRUE,"Graphs";#N/A,#N/A,TRUE,"TOTAL"}</definedName>
    <definedName name="golly" localSheetId="7" hidden="1">{#N/A,#N/A,TRUE,"Facility-Input";#N/A,#N/A,TRUE,"Graphs";#N/A,#N/A,TRUE,"TOTAL"}</definedName>
    <definedName name="golly" localSheetId="0" hidden="1">{#N/A,#N/A,TRUE,"Facility-Input";#N/A,#N/A,TRUE,"Graphs";#N/A,#N/A,TRUE,"TOTAL"}</definedName>
    <definedName name="golly" hidden="1">{#N/A,#N/A,TRUE,"Facility-Input";#N/A,#N/A,TRUE,"Graphs";#N/A,#N/A,TRUE,"TOTAL"}</definedName>
    <definedName name="GOODBYE" localSheetId="19" hidden="1">{#N/A,#N/A,TRUE,"Facility-Input";#N/A,#N/A,TRUE,"Graphs";#N/A,#N/A,TRUE,"TOTAL"}</definedName>
    <definedName name="GOODBYE" localSheetId="7" hidden="1">{#N/A,#N/A,TRUE,"Facility-Input";#N/A,#N/A,TRUE,"Graphs";#N/A,#N/A,TRUE,"TOTAL"}</definedName>
    <definedName name="GOODBYE" localSheetId="0" hidden="1">{#N/A,#N/A,TRUE,"Facility-Input";#N/A,#N/A,TRUE,"Graphs";#N/A,#N/A,TRUE,"TOTAL"}</definedName>
    <definedName name="GOODBYE" hidden="1">{#N/A,#N/A,TRUE,"Facility-Input";#N/A,#N/A,TRUE,"Graphs";#N/A,#N/A,TRUE,"TOTAL"}</definedName>
    <definedName name="Gowanus" localSheetId="0">#REF!</definedName>
    <definedName name="Gowanus">#REF!</definedName>
    <definedName name="GP" localSheetId="6">#REF!</definedName>
    <definedName name="GP" localSheetId="19">#REF!</definedName>
    <definedName name="GP" localSheetId="0">#REF!</definedName>
    <definedName name="GP">#REF!</definedName>
    <definedName name="GPA" localSheetId="0">#REF!</definedName>
    <definedName name="GPA">#REF!</definedName>
    <definedName name="GPAAmort" localSheetId="0">#REF!</definedName>
    <definedName name="GPAAmort">#REF!</definedName>
    <definedName name="GPLTDEPR" localSheetId="7">#REF!</definedName>
    <definedName name="GPLTDEPR">#REF!</definedName>
    <definedName name="GraphActual">#N/A</definedName>
    <definedName name="GraphNormal" localSheetId="19">OFFSET([0]!Normals,1,[0]!Station,12,1)</definedName>
    <definedName name="GraphNormal" localSheetId="7">OFFSET([0]!Normals,1,[0]!Station,12,1)</definedName>
    <definedName name="GraphNormal" localSheetId="0">OFFSET('FF1 to A3.1 Tie Out'!Normals,1,[0]!Station,12,1)</definedName>
    <definedName name="GraphNormal">OFFSET([0]!Normals,1,[0]!Station,12,1)</definedName>
    <definedName name="Gri" localSheetId="7">#REF!</definedName>
    <definedName name="Gri">#REF!</definedName>
    <definedName name="GROSS_REVENUE" localSheetId="0">#REF!</definedName>
    <definedName name="GROSS_REVENUE">#REF!</definedName>
    <definedName name="GRWNDUsable_Oil">475000</definedName>
    <definedName name="GS_CIQ_6_4_UPGRADED">"GS_CIQ_6_4_UPGRADED"</definedName>
    <definedName name="GSCOMMALLOC" localSheetId="7">#REF!</definedName>
    <definedName name="GSCOMMALLOC">#REF!</definedName>
    <definedName name="gwb" localSheetId="7">#REF!</definedName>
    <definedName name="gwb">#REF!</definedName>
    <definedName name="haircut" localSheetId="0">#REF!</definedName>
    <definedName name="haircut">#REF!</definedName>
    <definedName name="half" localSheetId="0">#REF!</definedName>
    <definedName name="half">#REF!</definedName>
    <definedName name="HDDCDD" localSheetId="0">OFFSET(#REF!,0,0,COUNTA(#REF!),20)</definedName>
    <definedName name="HDDCDD">OFFSET(#REF!,0,0,COUNTA(#REF!),20)</definedName>
    <definedName name="Hdr_CostsSummary" localSheetId="0">#REF!</definedName>
    <definedName name="Hdr_CostsSummary">#REF!</definedName>
    <definedName name="Hdr_ElecSavingsByPeriod" localSheetId="0">#REF!</definedName>
    <definedName name="Hdr_ElecSavingsByPeriod">#REF!</definedName>
    <definedName name="Hdr_GasSavePcSales" localSheetId="0">#REF!</definedName>
    <definedName name="Hdr_GasSavePcSales">#REF!</definedName>
    <definedName name="Hdr_MeasReview" localSheetId="0">#REF!</definedName>
    <definedName name="Hdr_MeasReview">#REF!</definedName>
    <definedName name="Hdr_MeasSaveYr" localSheetId="0">#REF!</definedName>
    <definedName name="Hdr_MeasSaveYr">#REF!</definedName>
    <definedName name="Hdr_MeasScrn" localSheetId="0">#REF!</definedName>
    <definedName name="Hdr_MeasScrn">#REF!</definedName>
    <definedName name="Hdr_Review" localSheetId="0">#REF!</definedName>
    <definedName name="Hdr_Review">#REF!</definedName>
    <definedName name="Hdr_SaveYr" localSheetId="0">#REF!</definedName>
    <definedName name="Hdr_SaveYr">#REF!</definedName>
    <definedName name="hdv" localSheetId="0">#REF!</definedName>
    <definedName name="hdv">#REF!</definedName>
    <definedName name="HeaderKeys" localSheetId="7">#REF!</definedName>
    <definedName name="HeaderKeys">#REF!</definedName>
    <definedName name="HeaderLabels" localSheetId="7">#REF!</definedName>
    <definedName name="HeaderLabels">#REF!</definedName>
    <definedName name="HeaderLine" localSheetId="7">#REF!</definedName>
    <definedName name="HeaderLine">#REF!</definedName>
    <definedName name="HeaderSeq">#REF!</definedName>
    <definedName name="hello" localSheetId="19" hidden="1">{#N/A,#N/A,TRUE,"Facility-Input";#N/A,#N/A,TRUE,"Graphs";#N/A,#N/A,TRUE,"TOTAL"}</definedName>
    <definedName name="hello" localSheetId="7" hidden="1">{#N/A,#N/A,TRUE,"Facility-Input";#N/A,#N/A,TRUE,"Graphs";#N/A,#N/A,TRUE,"TOTAL"}</definedName>
    <definedName name="hello" localSheetId="0" hidden="1">{#N/A,#N/A,TRUE,"Facility-Input";#N/A,#N/A,TRUE,"Graphs";#N/A,#N/A,TRUE,"TOTAL"}</definedName>
    <definedName name="hello" hidden="1">{#N/A,#N/A,TRUE,"Facility-Input";#N/A,#N/A,TRUE,"Graphs";#N/A,#N/A,TRUE,"TOTAL"}</definedName>
    <definedName name="HERE" localSheetId="0">#REF!</definedName>
    <definedName name="HERE">#REF!</definedName>
    <definedName name="hh" localSheetId="19"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hh" localSheetId="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hh" localSheetId="0"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hh"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HighDesert" localSheetId="0">#REF!</definedName>
    <definedName name="HighDesert">#REF!</definedName>
    <definedName name="HISPANO" localSheetId="7">#REF!</definedName>
    <definedName name="HISPANO" localSheetId="0">#REF!</definedName>
    <definedName name="HISPANO">#REF!</definedName>
    <definedName name="histdate">#REF!</definedName>
    <definedName name="hn.ConvertZero1" localSheetId="0" hidden="1">#REF!,#REF!,#REF!,#REF!,#REF!,#REF!,#REF!,#REF!,#REF!,#REF!</definedName>
    <definedName name="hn.ConvertZero1" hidden="1">#REF!,#REF!,#REF!,#REF!,#REF!,#REF!,#REF!,#REF!,#REF!,#REF!</definedName>
    <definedName name="hn.ConvertZero2" localSheetId="0" hidden="1">#REF!,#REF!,#REF!,#REF!,#REF!,#REF!,#REF!,#REF!</definedName>
    <definedName name="hn.ConvertZero2" hidden="1">#REF!,#REF!,#REF!,#REF!,#REF!,#REF!,#REF!,#REF!</definedName>
    <definedName name="hn.ConvertZero3" localSheetId="0" hidden="1">#REF!,#REF!,#REF!,#REF!,#REF!</definedName>
    <definedName name="hn.ConvertZero3" hidden="1">#REF!,#REF!,#REF!,#REF!,#REF!</definedName>
    <definedName name="hn.ConvertZero4" localSheetId="0" hidden="1">#REF!,#REF!,#REF!,#REF!,#REF!,#REF!,#REF!,#REF!</definedName>
    <definedName name="hn.ConvertZero4" hidden="1">#REF!,#REF!,#REF!,#REF!,#REF!,#REF!,#REF!,#REF!</definedName>
    <definedName name="hn.ConvertZeroUnhide1" localSheetId="0" hidden="1">#REF!,#REF!,#REF!</definedName>
    <definedName name="hn.ConvertZeroUnhide1" hidden="1">#REF!,#REF!,#REF!</definedName>
    <definedName name="hn.Delete015" localSheetId="0" hidden="1">#REF!,#REF!,#REF!,#REF!</definedName>
    <definedName name="hn.Delete015" hidden="1">#REF!,#REF!,#REF!,#REF!</definedName>
    <definedName name="hn.DZ_MultByFXRates" localSheetId="0" hidden="1">#REF!,#REF!,#REF!,#REF!</definedName>
    <definedName name="hn.DZ_MultByFXRates" hidden="1">#REF!,#REF!,#REF!,#REF!</definedName>
    <definedName name="hn.dz_ThouToMil" localSheetId="0" hidden="1">#REF!,#REF!,#REF!,#REF!,#REF!</definedName>
    <definedName name="hn.dz_ThouToMil" hidden="1">#REF!,#REF!,#REF!,#REF!,#REF!</definedName>
    <definedName name="hn.ExtDb" hidden="1">FALSE</definedName>
    <definedName name="hn.LTM_CS" localSheetId="0" hidden="1">#REF!,#REF!,#REF!,#REF!,#REF!,#REF!</definedName>
    <definedName name="hn.LTM_CS" hidden="1">#REF!,#REF!,#REF!,#REF!,#REF!,#REF!</definedName>
    <definedName name="hn.LTM_Misc" localSheetId="0" hidden="1">#REF!,#REF!,#REF!</definedName>
    <definedName name="hn.LTM_Misc" hidden="1">#REF!,#REF!,#REF!</definedName>
    <definedName name="hn.LTM_MultByFXRates" localSheetId="0" hidden="1">#REF!,#REF!,#REF!,#REF!,#REF!,#REF!,#REF!</definedName>
    <definedName name="hn.LTM_MultByFXRates" hidden="1">#REF!,#REF!,#REF!,#REF!,#REF!,#REF!,#REF!</definedName>
    <definedName name="hn.ModelType" hidden="1">"DEAL"</definedName>
    <definedName name="hn.ModelVersion" hidden="1">1</definedName>
    <definedName name="hn.MultbyFXRates" localSheetId="0" hidden="1">#REF!,#REF!,#REF!,#REF!,#REF!,#REF!,#REF!</definedName>
    <definedName name="hn.MultbyFXRates" hidden="1">#REF!,#REF!,#REF!,#REF!,#REF!,#REF!,#REF!</definedName>
    <definedName name="hn.MultByFXRates1" localSheetId="0" hidden="1">#REF!,#REF!,#REF!,#REF!,#REF!</definedName>
    <definedName name="hn.MultByFXRates1" hidden="1">#REF!,#REF!,#REF!,#REF!,#REF!</definedName>
    <definedName name="hn.MultByFXRates2" localSheetId="0" hidden="1">#REF!,#REF!,#REF!,#REF!,#REF!</definedName>
    <definedName name="hn.MultByFXRates2" hidden="1">#REF!,#REF!,#REF!,#REF!,#REF!</definedName>
    <definedName name="hn.MultByFXRates3" localSheetId="0" hidden="1">#REF!,#REF!,#REF!,#REF!,#REF!</definedName>
    <definedName name="hn.MultByFXRates3" hidden="1">#REF!,#REF!,#REF!,#REF!,#REF!</definedName>
    <definedName name="hn.MultbyFxrates4" localSheetId="0" hidden="1">#REF!,#REF!,#REF!,#REF!,#REF!,#REF!,#REF!</definedName>
    <definedName name="hn.MultbyFxrates4" hidden="1">#REF!,#REF!,#REF!,#REF!,#REF!,#REF!,#REF!</definedName>
    <definedName name="hn.multbyfxrates5" localSheetId="0" hidden="1">#REF!,#REF!,#REF!,#REF!,#REF!</definedName>
    <definedName name="hn.multbyfxrates5" hidden="1">#REF!,#REF!,#REF!,#REF!,#REF!</definedName>
    <definedName name="hn.multbyfxrates6" localSheetId="0" hidden="1">#REF!,#REF!,#REF!,#REF!,#REF!</definedName>
    <definedName name="hn.multbyfxrates6" hidden="1">#REF!,#REF!,#REF!,#REF!,#REF!</definedName>
    <definedName name="hn.multbyfxrates7" localSheetId="0" hidden="1">#REF!,#REF!,#REF!,#REF!,#REF!</definedName>
    <definedName name="hn.multbyfxrates7" hidden="1">#REF!,#REF!,#REF!,#REF!,#REF!</definedName>
    <definedName name="hn.MultByFXRatesBot1" localSheetId="0" hidden="1">#REF!,#REF!,#REF!,#REF!,#REF!,#REF!,#REF!,#REF!,#REF!,#REF!,#REF!,#REF!</definedName>
    <definedName name="hn.MultByFXRatesBot1" hidden="1">#REF!,#REF!,#REF!,#REF!,#REF!,#REF!,#REF!,#REF!,#REF!,#REF!,#REF!,#REF!</definedName>
    <definedName name="hn.MultByFXRatesBot2" localSheetId="0" hidden="1">#REF!,#REF!,#REF!,#REF!,#REF!,#REF!,#REF!,#REF!,#REF!,#REF!,#REF!,#REF!</definedName>
    <definedName name="hn.MultByFXRatesBot2" hidden="1">#REF!,#REF!,#REF!,#REF!,#REF!,#REF!,#REF!,#REF!,#REF!,#REF!,#REF!,#REF!</definedName>
    <definedName name="hn.MultByFXRatesBot3" localSheetId="0" hidden="1">#REF!,#REF!,#REF!,#REF!,#REF!,#REF!,#REF!,#REF!,#REF!,#REF!,#REF!,#REF!</definedName>
    <definedName name="hn.MultByFXRatesBot3" hidden="1">#REF!,#REF!,#REF!,#REF!,#REF!,#REF!,#REF!,#REF!,#REF!,#REF!,#REF!,#REF!</definedName>
    <definedName name="hn.MultByFXRatesBot4" localSheetId="0" hidden="1">#REF!,#REF!,#REF!,#REF!,#REF!,#REF!,#REF!,#REF!,#REF!,#REF!,#REF!,#REF!,#REF!</definedName>
    <definedName name="hn.MultByFXRatesBot4" hidden="1">#REF!,#REF!,#REF!,#REF!,#REF!,#REF!,#REF!,#REF!,#REF!,#REF!,#REF!,#REF!,#REF!</definedName>
    <definedName name="hn.MultByFXRatesBot5" localSheetId="0" hidden="1">#REF!,#REF!,#REF!,#REF!,#REF!,#REF!,#REF!,#REF!,#REF!,#REF!,#REF!</definedName>
    <definedName name="hn.MultByFXRatesBot5" hidden="1">#REF!,#REF!,#REF!,#REF!,#REF!,#REF!,#REF!,#REF!,#REF!,#REF!,#REF!</definedName>
    <definedName name="hn.MultByFXRatesBot6" localSheetId="0" hidden="1">#REF!,#REF!,#REF!,#REF!,#REF!,#REF!,#REF!,#REF!,#REF!,#REF!,#REF!</definedName>
    <definedName name="hn.MultByFXRatesBot6" hidden="1">#REF!,#REF!,#REF!,#REF!,#REF!,#REF!,#REF!,#REF!,#REF!,#REF!,#REF!</definedName>
    <definedName name="hn.MultByFXRatesBot7" localSheetId="0" hidden="1">#REF!,#REF!,#REF!,#REF!,#REF!,#REF!,#REF!,#REF!,#REF!,#REF!,#REF!</definedName>
    <definedName name="hn.MultByFXRatesBot7" hidden="1">#REF!,#REF!,#REF!,#REF!,#REF!,#REF!,#REF!,#REF!,#REF!,#REF!,#REF!</definedName>
    <definedName name="hn.MultByFXRatesTop1" localSheetId="0" hidden="1">#REF!,#REF!,#REF!,#REF!,#REF!,#REF!,#REF!,#REF!,#REF!,#REF!,#REF!,#REF!</definedName>
    <definedName name="hn.MultByFXRatesTop1" hidden="1">#REF!,#REF!,#REF!,#REF!,#REF!,#REF!,#REF!,#REF!,#REF!,#REF!,#REF!,#REF!</definedName>
    <definedName name="hn.MultByFXRatesTop2" localSheetId="0" hidden="1">#REF!,#REF!,#REF!,#REF!,#REF!,#REF!,#REF!,#REF!,#REF!,#REF!,#REF!,#REF!,#REF!,#REF!,#REF!</definedName>
    <definedName name="hn.MultByFXRatesTop2" hidden="1">#REF!,#REF!,#REF!,#REF!,#REF!,#REF!,#REF!,#REF!,#REF!,#REF!,#REF!,#REF!,#REF!,#REF!,#REF!</definedName>
    <definedName name="hn.MultByFXRatesTop3" localSheetId="0" hidden="1">#REF!,#REF!,#REF!,#REF!,#REF!,#REF!,#REF!,#REF!,#REF!,#REF!,#REF!,#REF!,#REF!,#REF!,#REF!</definedName>
    <definedName name="hn.MultByFXRatesTop3" hidden="1">#REF!,#REF!,#REF!,#REF!,#REF!,#REF!,#REF!,#REF!,#REF!,#REF!,#REF!,#REF!,#REF!,#REF!,#REF!</definedName>
    <definedName name="hn.MultByFXRatesTop4" localSheetId="0" hidden="1">#REF!,#REF!,#REF!,#REF!,#REF!,#REF!,#REF!,#REF!,#REF!,#REF!,#REF!,#REF!,#REF!,#REF!,#REF!</definedName>
    <definedName name="hn.MultByFXRatesTop4" hidden="1">#REF!,#REF!,#REF!,#REF!,#REF!,#REF!,#REF!,#REF!,#REF!,#REF!,#REF!,#REF!,#REF!,#REF!,#REF!</definedName>
    <definedName name="hn.MultByFXRatesTop5" localSheetId="0" hidden="1">#REF!,#REF!,#REF!,#REF!,#REF!,#REF!,#REF!,#REF!,#REF!,#REF!,#REF!,#REF!</definedName>
    <definedName name="hn.MultByFXRatesTop5" hidden="1">#REF!,#REF!,#REF!,#REF!,#REF!,#REF!,#REF!,#REF!,#REF!,#REF!,#REF!,#REF!</definedName>
    <definedName name="hn.MultByFXRatesTop6" localSheetId="0" hidden="1">#REF!,#REF!,#REF!,#REF!,#REF!,#REF!,#REF!,#REF!,#REF!,#REF!,#REF!,#REF!,#REF!,#REF!,#REF!</definedName>
    <definedName name="hn.MultByFXRatesTop6" hidden="1">#REF!,#REF!,#REF!,#REF!,#REF!,#REF!,#REF!,#REF!,#REF!,#REF!,#REF!,#REF!,#REF!,#REF!,#REF!</definedName>
    <definedName name="hn.MultByFXRatesTop7" localSheetId="0" hidden="1">#REF!,#REF!,#REF!,#REF!,#REF!,#REF!,#REF!,#REF!,#REF!,#REF!,#REF!,#REF!,#REF!,#REF!,#REF!</definedName>
    <definedName name="hn.MultByFXRatesTop7" hidden="1">#REF!,#REF!,#REF!,#REF!,#REF!,#REF!,#REF!,#REF!,#REF!,#REF!,#REF!,#REF!,#REF!,#REF!,#REF!</definedName>
    <definedName name="hn.NoUpload" hidden="1">0</definedName>
    <definedName name="hn.RolledForward" hidden="1">FALSE</definedName>
    <definedName name="HOME" localSheetId="0">#REF!</definedName>
    <definedName name="HOME">#REF!</definedName>
    <definedName name="Hours" localSheetId="0">#REF!</definedName>
    <definedName name="Hours">#REF!</definedName>
    <definedName name="HR" localSheetId="0">#REF!</definedName>
    <definedName name="HR">#REF!</definedName>
    <definedName name="hrlydomestic" localSheetId="0">#REF!</definedName>
    <definedName name="hrlydomestic">#REF!</definedName>
    <definedName name="hrlyint" localSheetId="0">#REF!</definedName>
    <definedName name="hrlyint">#REF!</definedName>
    <definedName name="HTM_control42" localSheetId="19">{"'Analysis'!$A$1:$B$4,$A$6:$N$129"}</definedName>
    <definedName name="HTM_control42" localSheetId="0">{"'Analysis'!$A$1:$B$4,$A$6:$N$129"}</definedName>
    <definedName name="HTM_control42">{"'Analysis'!$A$1:$B$4,$A$6:$N$129"}</definedName>
    <definedName name="HTML_CodePage">1252</definedName>
    <definedName name="HTML_Control" localSheetId="19">{"'Analysis'!$A$1:$B$4,$A$6:$N$129"}</definedName>
    <definedName name="HTML_Control" localSheetId="0">{"'Analysis'!$A$1:$B$4,$A$6:$N$129"}</definedName>
    <definedName name="HTML_Control">{"'Analysis'!$A$1:$B$4,$A$6:$N$129"}</definedName>
    <definedName name="html_control_1" localSheetId="19" hidden="1">{"'IG3Q99'!$A$306:$I$356"}</definedName>
    <definedName name="html_control_1" localSheetId="0" hidden="1">{"'IG3Q99'!$A$306:$I$356"}</definedName>
    <definedName name="html_control_1" hidden="1">{"'IG3Q99'!$A$306:$I$356"}</definedName>
    <definedName name="HTML_Control1" localSheetId="19">{"'Analysis'!$A$1:$B$4,$A$6:$N$129"}</definedName>
    <definedName name="HTML_Control1" localSheetId="0">{"'Analysis'!$A$1:$B$4,$A$6:$N$129"}</definedName>
    <definedName name="HTML_Control1">{"'Analysis'!$A$1:$B$4,$A$6:$N$129"}</definedName>
    <definedName name="html_control2" localSheetId="19">{"'Analysis'!$A$1:$B$4,$A$6:$N$129"}</definedName>
    <definedName name="html_control2" localSheetId="0">{"'Analysis'!$A$1:$B$4,$A$6:$N$129"}</definedName>
    <definedName name="html_control2">{"'Analysis'!$A$1:$B$4,$A$6:$N$129"}</definedName>
    <definedName name="HTML_Control3" localSheetId="19">{"'Analysis'!$A$1:$B$4,$A$6:$N$129"}</definedName>
    <definedName name="HTML_Control3" localSheetId="0">{"'Analysis'!$A$1:$B$4,$A$6:$N$129"}</definedName>
    <definedName name="HTML_Control3">{"'Analysis'!$A$1:$B$4,$A$6:$N$129"}</definedName>
    <definedName name="HTML_Control4" localSheetId="19">{"'Analysis'!$A$1:$B$4,$A$6:$N$129"}</definedName>
    <definedName name="HTML_Control4" localSheetId="0">{"'Analysis'!$A$1:$B$4,$A$6:$N$129"}</definedName>
    <definedName name="HTML_Control4">{"'Analysis'!$A$1:$B$4,$A$6:$N$129"}</definedName>
    <definedName name="html_control5" localSheetId="19">{"'Analysis'!$A$1:$B$4,$A$6:$N$129"}</definedName>
    <definedName name="html_control5" localSheetId="0">{"'Analysis'!$A$1:$B$4,$A$6:$N$129"}</definedName>
    <definedName name="html_control5">{"'Analysis'!$A$1:$B$4,$A$6:$N$129"}</definedName>
    <definedName name="HTML_Description">""</definedName>
    <definedName name="HTML_Email">""</definedName>
    <definedName name="HTML_Header">"Analysis"</definedName>
    <definedName name="HTML_LastUpdate">"6/28/2000"</definedName>
    <definedName name="HTML_LineAfter">FALSE</definedName>
    <definedName name="HTML_LineBefore">FALSE</definedName>
    <definedName name="HTML_Name">"BrandDirect Marketing"</definedName>
    <definedName name="HTML_OBDlg2">TRUE</definedName>
    <definedName name="HTML_OBDlg4">TRUE</definedName>
    <definedName name="HTML_OS">0</definedName>
    <definedName name="HTML_PathFile">"J:\Finance\Cancel Data\Join Month Data\May 00\0500RenewalCancelCurve.htm"</definedName>
    <definedName name="HTML_Title">"0500RenewYR2"</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10_10" hidden="1">""</definedName>
    <definedName name="HTML10_11" hidden="1">1</definedName>
    <definedName name="HTML10_12" hidden="1">"Q:\DNSTREAM\COMMOPS\TRADING\PSOTCMTD.HTM"</definedName>
    <definedName name="HTML10_2" hidden="1">1</definedName>
    <definedName name="HTML10_3" hidden="1">"PS&amp;CM OTC Monthly Summary"</definedName>
    <definedName name="HTML10_4" hidden="1">"PS&amp;CM OTC Monthly Summary"</definedName>
    <definedName name="HTML10_5" hidden="1">""</definedName>
    <definedName name="HTML10_6" hidden="1">-4146</definedName>
    <definedName name="HTML10_7" hidden="1">-4146</definedName>
    <definedName name="HTML10_8" hidden="1">"9/2/97"</definedName>
    <definedName name="HTML10_9" hidden="1">"Jeff Rehlen ETN 639-3012"</definedName>
    <definedName name="HTML11_10" hidden="1">""</definedName>
    <definedName name="HTML11_11" hidden="1">1</definedName>
    <definedName name="HTML11_12" hidden="1">"Q:\DNSTREAM\COMMOPS\TRADING\PSOTCMTD.HTM"</definedName>
    <definedName name="HTML11_2" hidden="1">1</definedName>
    <definedName name="HTML11_3" hidden="1">"PS&amp;CM OTC Monthly Summary"</definedName>
    <definedName name="HTML11_4" hidden="1">"PS&amp;CM OTC Monthly Summary"</definedName>
    <definedName name="HTML11_5" hidden="1">""</definedName>
    <definedName name="HTML11_6" hidden="1">-4146</definedName>
    <definedName name="HTML11_7" hidden="1">-4146</definedName>
    <definedName name="HTML11_8" hidden="1">"10/1/97"</definedName>
    <definedName name="HTML11_9" hidden="1">"Jeff Rehlen ETN 639-3012"</definedName>
    <definedName name="HTML12_10" hidden="1">""</definedName>
    <definedName name="HTML12_11" hidden="1">1</definedName>
    <definedName name="HTML12_12" hidden="1">"Q:\DNSTREAM\COMMOPS\TRADING\PSOTCMTD.HTM"</definedName>
    <definedName name="HTML12_2" hidden="1">1</definedName>
    <definedName name="HTML12_3" hidden="1">"PS&amp;CM OTC Monthly Summary"</definedName>
    <definedName name="HTML12_4" hidden="1">"PS&amp;CM OTC Monthly Summary"</definedName>
    <definedName name="HTML12_5" hidden="1">""</definedName>
    <definedName name="HTML12_6" hidden="1">-4146</definedName>
    <definedName name="HTML12_7" hidden="1">-4146</definedName>
    <definedName name="HTML12_8" hidden="1">"11/4/97"</definedName>
    <definedName name="HTML12_9" hidden="1">"Jeff Rehlen ETN 639-3012"</definedName>
    <definedName name="HTML13_10" hidden="1">""</definedName>
    <definedName name="HTML13_11" hidden="1">1</definedName>
    <definedName name="HTML13_12" hidden="1">"Q:\DNSTREAM\COMMOPS\TRADING\PSOTCMTD.HTM"</definedName>
    <definedName name="HTML13_2" hidden="1">1</definedName>
    <definedName name="HTML13_3" hidden="1">"PS&amp;CM OTC Monthly Summary"</definedName>
    <definedName name="HTML13_4" hidden="1">"PS&amp;CM OTC Monthly Summary"</definedName>
    <definedName name="HTML13_5" hidden="1">""</definedName>
    <definedName name="HTML13_6" hidden="1">-4146</definedName>
    <definedName name="HTML13_7" hidden="1">-4146</definedName>
    <definedName name="HTML13_8" hidden="1">"11/4/97"</definedName>
    <definedName name="HTML13_9" hidden="1">"Jeff Rehlen ETN 639-3012"</definedName>
    <definedName name="HTML14_10" hidden="1">""</definedName>
    <definedName name="HTML14_11" hidden="1">1</definedName>
    <definedName name="HTML14_12" hidden="1">"Q:\DNSTREAM\COMMOPS\TRADING\PSOTCMTD.HTM"</definedName>
    <definedName name="HTML14_2" hidden="1">1</definedName>
    <definedName name="HTML14_3" hidden="1">"PS&amp;CM OTC Monthly Summary"</definedName>
    <definedName name="HTML14_4" hidden="1">"PS&amp;CM OTC Monthly Summary"</definedName>
    <definedName name="HTML14_5" hidden="1">""</definedName>
    <definedName name="HTML14_6" hidden="1">-4146</definedName>
    <definedName name="HTML14_7" hidden="1">-4146</definedName>
    <definedName name="HTML14_8" hidden="1">"11/4/97"</definedName>
    <definedName name="HTML14_9" hidden="1">"Jeff Rehlen ETN 639-3012"</definedName>
    <definedName name="HTML2_10" hidden="1">""</definedName>
    <definedName name="HTML2_11" hidden="1">1</definedName>
    <definedName name="HTML2_12" hidden="1">"C:\My Documents\financials.html"</definedName>
    <definedName name="HTML2_2" hidden="1">1</definedName>
    <definedName name="HTML2_3" hidden="1">"Financials"</definedName>
    <definedName name="HTML2_4" hidden="1">"Income Statement"</definedName>
    <definedName name="HTML2_5" hidden="1">""</definedName>
    <definedName name="HTML2_6" hidden="1">-4146</definedName>
    <definedName name="HTML2_7" hidden="1">1</definedName>
    <definedName name="HTML2_8" hidden="1">"8/22/98"</definedName>
    <definedName name="HTML2_9" hidden="1">"Bill Nguyen"</definedName>
    <definedName name="HTML3_10" hidden="1">"dave_levee@pgn.com"</definedName>
    <definedName name="HTML3_11" hidden="1">1</definedName>
    <definedName name="HTML3_12" hidden="1">"G:\MONET\WEB\FORECAST\Hub84.htm"</definedName>
    <definedName name="HTML3_2" hidden="1">1</definedName>
    <definedName name="HTML3_3" hidden="1">"MONET84"</definedName>
    <definedName name="HTML3_4" hidden="1">"Market Hubs by Condition"</definedName>
    <definedName name="HTML3_5" hidden="1">""</definedName>
    <definedName name="HTML3_6" hidden="1">1</definedName>
    <definedName name="HTML3_7" hidden="1">1</definedName>
    <definedName name="HTML3_8" hidden="1">"4/15/96"</definedName>
    <definedName name="HTML3_9" hidden="1">"Resource Forecasting Department"</definedName>
    <definedName name="HTML4_10" hidden="1">"dave_levee@pgn.com"</definedName>
    <definedName name="HTML4_11" hidden="1">1</definedName>
    <definedName name="HTML4_12" hidden="1">"G:\MONET\WEB\FORECAST\mc84.htm"</definedName>
    <definedName name="HTML4_2" hidden="1">1</definedName>
    <definedName name="HTML4_3" hidden="1">"MONET84"</definedName>
    <definedName name="HTML4_4" hidden="1">"ConditionMarginalCost"</definedName>
    <definedName name="HTML4_5" hidden="1">""</definedName>
    <definedName name="HTML4_6" hidden="1">1</definedName>
    <definedName name="HTML4_7" hidden="1">1</definedName>
    <definedName name="HTML4_8" hidden="1">"4/15/96"</definedName>
    <definedName name="HTML4_9" hidden="1">"Resource Forecasting Department"</definedName>
    <definedName name="HTML5_10" hidden="1">"dave_levee@pgn.com"</definedName>
    <definedName name="HTML5_11" hidden="1">1</definedName>
    <definedName name="HTML5_12" hidden="1">"G:\MONET\WEB\FORECAST\mc84.htm"</definedName>
    <definedName name="HTML5_2" hidden="1">1</definedName>
    <definedName name="HTML5_3" hidden="1">"MONET84"</definedName>
    <definedName name="HTML5_4" hidden="1">"ConditionMarginalCost"</definedName>
    <definedName name="HTML5_5" hidden="1">""</definedName>
    <definedName name="HTML5_6" hidden="1">1</definedName>
    <definedName name="HTML5_7" hidden="1">1</definedName>
    <definedName name="HTML5_8" hidden="1">"4/15/96"</definedName>
    <definedName name="HTML5_9" hidden="1">"Resource Forecasting Department"</definedName>
    <definedName name="HTML6_10" hidden="1">""</definedName>
    <definedName name="HTML6_11" hidden="1">1</definedName>
    <definedName name="HTML6_12" hidden="1">"Q:\DNSTREAM\COMMOPS\TRADING\PSOTCMTD.HTM"</definedName>
    <definedName name="HTML6_2" hidden="1">1</definedName>
    <definedName name="HTML6_3" hidden="1">"PS&amp;CM OTC Monthly Summary"</definedName>
    <definedName name="HTML6_4" hidden="1">"PS&amp;CM OTC Monthly Summary"</definedName>
    <definedName name="HTML6_5" hidden="1">""</definedName>
    <definedName name="HTML6_6" hidden="1">-4146</definedName>
    <definedName name="HTML6_7" hidden="1">-4146</definedName>
    <definedName name="HTML6_8" hidden="1">"5/1/97"</definedName>
    <definedName name="HTML6_9" hidden="1">"Bob De Young ETN 639-4510"</definedName>
    <definedName name="HTML7_10" hidden="1">""</definedName>
    <definedName name="HTML7_11" hidden="1">1</definedName>
    <definedName name="HTML7_12" hidden="1">"Q:\DNSTREAM\COMMOPS\TRADING\PSOTCMTD.HTM"</definedName>
    <definedName name="HTML7_2" hidden="1">1</definedName>
    <definedName name="HTML7_3" hidden="1">"PS&amp;CM OTC Monthly Summary"</definedName>
    <definedName name="HTML7_4" hidden="1">"PS&amp;CM OTC Monthly Summary"</definedName>
    <definedName name="HTML7_5" hidden="1">""</definedName>
    <definedName name="HTML7_6" hidden="1">-4146</definedName>
    <definedName name="HTML7_7" hidden="1">-4146</definedName>
    <definedName name="HTML7_8" hidden="1">"6/2/97"</definedName>
    <definedName name="HTML7_9" hidden="1">"Bob De Young ETN 639-4510"</definedName>
    <definedName name="HTML8_10" hidden="1">""</definedName>
    <definedName name="HTML8_11" hidden="1">1</definedName>
    <definedName name="HTML8_12" hidden="1">"Q:\DNSTREAM\COMMOPS\TRADING\PSOTCMTD.HTM"</definedName>
    <definedName name="HTML8_2" hidden="1">1</definedName>
    <definedName name="HTML8_3" hidden="1">"PS&amp;CM OTC Monthly Summary"</definedName>
    <definedName name="HTML8_4" hidden="1">"PS&amp;CM OTC Monthly Summary"</definedName>
    <definedName name="HTML8_5" hidden="1">""</definedName>
    <definedName name="HTML8_6" hidden="1">-4146</definedName>
    <definedName name="HTML8_7" hidden="1">-4146</definedName>
    <definedName name="HTML8_8" hidden="1">"7/1/97"</definedName>
    <definedName name="HTML8_9" hidden="1">"Bob De Young ETN 639-4510"</definedName>
    <definedName name="HTML9_10" hidden="1">""</definedName>
    <definedName name="HTML9_11" hidden="1">1</definedName>
    <definedName name="HTML9_12" hidden="1">"Q:\DNSTREAM\COMMOPS\TRADING\PSOTCMTD.HTM"</definedName>
    <definedName name="HTML9_2" hidden="1">1</definedName>
    <definedName name="HTML9_3" hidden="1">"PS&amp;CM OTC Monthly Summary"</definedName>
    <definedName name="HTML9_4" hidden="1">"PS&amp;CM OTC Monthly Summary"</definedName>
    <definedName name="HTML9_5" hidden="1">""</definedName>
    <definedName name="HTML9_6" hidden="1">-4146</definedName>
    <definedName name="HTML9_7" hidden="1">-4146</definedName>
    <definedName name="HTML9_8" hidden="1">"8/1/97"</definedName>
    <definedName name="HTML9_9" hidden="1">"Bob De Young ETN 639-4510"</definedName>
    <definedName name="HTMLCount" hidden="1">1</definedName>
    <definedName name="HUGHESFAC">#REF!</definedName>
    <definedName name="HUGHESLF">#REF!</definedName>
    <definedName name="HUGHESMW">#REF!</definedName>
    <definedName name="HUGHESMWH">#REF!</definedName>
    <definedName name="HYBERGER" localSheetId="7">#REF!</definedName>
    <definedName name="HYBERGER" localSheetId="0">#REF!</definedName>
    <definedName name="HYBERGER">#REF!</definedName>
    <definedName name="IAPGA" localSheetId="7">#REF!</definedName>
    <definedName name="IAPGA" localSheetId="0">#REF!</definedName>
    <definedName name="IAPGA">#REF!</definedName>
    <definedName name="IATAN" localSheetId="7">#REF!</definedName>
    <definedName name="IATAN">#REF!</definedName>
    <definedName name="IBMFAC">#REF!</definedName>
    <definedName name="IBMLF">#REF!</definedName>
    <definedName name="IBMMW">#REF!</definedName>
    <definedName name="IBMMWH">#REF!</definedName>
    <definedName name="IC" localSheetId="0">#REF!</definedName>
    <definedName name="IC">#REF!</definedName>
    <definedName name="IC.py" localSheetId="0">#REF!</definedName>
    <definedName name="IC.py">#REF!</definedName>
    <definedName name="ICT" localSheetId="7">#REF!</definedName>
    <definedName name="ICT" localSheetId="0">#REF!</definedName>
    <definedName name="ICT">#REF!</definedName>
    <definedName name="IMBALALLOC" localSheetId="7">#REF!</definedName>
    <definedName name="IMBALALLOC">#REF!</definedName>
    <definedName name="IMBALANCE" localSheetId="7">#REF!</definedName>
    <definedName name="IMBALANCE">#REF!</definedName>
    <definedName name="import_ctrl">#REF!</definedName>
    <definedName name="ImportOthFuel" localSheetId="19" hidden="1">{#N/A,#N/A,TRUE,"MarginCalc";#N/A,#N/A,TRUE,"Proposal.kW Firm";#N/A,#N/A,TRUE,"PurCalc";#N/A,#N/A,TRUE,"PurCalc Other"}</definedName>
    <definedName name="ImportOthFuel" localSheetId="7" hidden="1">{#N/A,#N/A,TRUE,"MarginCalc";#N/A,#N/A,TRUE,"Proposal.kW Firm";#N/A,#N/A,TRUE,"PurCalc";#N/A,#N/A,TRUE,"PurCalc Other"}</definedName>
    <definedName name="ImportOthFuel" localSheetId="0" hidden="1">{#N/A,#N/A,TRUE,"MarginCalc";#N/A,#N/A,TRUE,"Proposal.kW Firm";#N/A,#N/A,TRUE,"PurCalc";#N/A,#N/A,TRUE,"PurCalc Other"}</definedName>
    <definedName name="ImportOthFuel" hidden="1">{#N/A,#N/A,TRUE,"MarginCalc";#N/A,#N/A,TRUE,"Proposal.kW Firm";#N/A,#N/A,TRUE,"PurCalc";#N/A,#N/A,TRUE,"PurCalc Other"}</definedName>
    <definedName name="Inc_Stat">#REF!</definedName>
    <definedName name="INCENTIVE_ADJUSTMENT" localSheetId="7">#REF!</definedName>
    <definedName name="INCENTIVE_ADJUSTMENT" localSheetId="0">#REF!</definedName>
    <definedName name="INCENTIVE_ADJUSTMENT">#REF!</definedName>
    <definedName name="Incl_Excl" localSheetId="0">#REF!</definedName>
    <definedName name="Incl_Excl">#REF!</definedName>
    <definedName name="incomestatement" localSheetId="7">#REF!</definedName>
    <definedName name="incomestatement" localSheetId="0">#REF!</definedName>
    <definedName name="incomestatement">#REF!</definedName>
    <definedName name="INCREASE">#REF!</definedName>
    <definedName name="Index">#REF!</definedName>
    <definedName name="IndexHeader">#REF!</definedName>
    <definedName name="indloc1" localSheetId="7">#REF!</definedName>
    <definedName name="indloc1">#REF!</definedName>
    <definedName name="indloc2" localSheetId="7">#REF!</definedName>
    <definedName name="indloc2">#REF!</definedName>
    <definedName name="indloc3">#REF!</definedName>
    <definedName name="indtot1">#REF!</definedName>
    <definedName name="indtot2">#REF!</definedName>
    <definedName name="indtot3">#REF!</definedName>
    <definedName name="Ineligible_Countries">#REF!</definedName>
    <definedName name="Ineligible_Countries_Eur">#REF!</definedName>
    <definedName name="inflList" hidden="1">"00000000000000000000000000000000000000000000000000000000000000000000000000000000000000000000000000000000000000000000000000000000000000000000000000000000000000000000000000000000000000000000000000000000"</definedName>
    <definedName name="INGBANK" localSheetId="7">#REF!</definedName>
    <definedName name="INGBANK">#REF!</definedName>
    <definedName name="innercode" localSheetId="0">#REF!</definedName>
    <definedName name="innercode">#REF!</definedName>
    <definedName name="input" localSheetId="0">#REF!</definedName>
    <definedName name="input">#REF!</definedName>
    <definedName name="InputFunctionArea1" localSheetId="7">#REF!</definedName>
    <definedName name="InputFunctionArea1">#REF!</definedName>
    <definedName name="InputFunctionArea2" localSheetId="7">#REF!</definedName>
    <definedName name="InputFunctionArea2">#REF!</definedName>
    <definedName name="InputFunctionArea3" localSheetId="7">#REF!</definedName>
    <definedName name="InputFunctionArea3">#REF!</definedName>
    <definedName name="InputFunctionArea4">#REF!</definedName>
    <definedName name="InputFunctionArea5">#REF!</definedName>
    <definedName name="InputFunctionUnprotectedArea1" localSheetId="7">#REF!,#REF!,#REF!,#REF!,#REF!,#REF!,#REF!,#REF!</definedName>
    <definedName name="InputFunctionUnprotectedArea1">#REF!,#REF!,#REF!,#REF!,#REF!,#REF!,#REF!,#REF!</definedName>
    <definedName name="InputFunctionUnprotectedArea2" localSheetId="7">#REF!,#REF!,#REF!</definedName>
    <definedName name="InputFunctionUnprotectedArea2">#REF!,#REF!,#REF!</definedName>
    <definedName name="inputs" localSheetId="19" hidden="1">{"Inputs 1","Base",FALSE,"INPUTS";"Inputs 2","Base",FALSE,"INPUTS";"Inputs 3","Base",FALSE,"INPUTS";"Inputs 4","Base",FALSE,"INPUTS";"Inputs 5","Base",FALSE,"INPUTS"}</definedName>
    <definedName name="inputs" localSheetId="0" hidden="1">{"Inputs 1","Base",FALSE,"INPUTS";"Inputs 2","Base",FALSE,"INPUTS";"Inputs 3","Base",FALSE,"INPUTS";"Inputs 4","Base",FALSE,"INPUTS";"Inputs 5","Base",FALSE,"INPUTS"}</definedName>
    <definedName name="inputs" hidden="1">{"Inputs 1","Base",FALSE,"INPUTS";"Inputs 2","Base",FALSE,"INPUTS";"Inputs 3","Base",FALSE,"INPUTS";"Inputs 4","Base",FALSE,"INPUTS";"Inputs 5","Base",FALSE,"INPUTS"}</definedName>
    <definedName name="INPUTS4" localSheetId="0">#REF!</definedName>
    <definedName name="INPUTS4">#REF!</definedName>
    <definedName name="INPUTS5" localSheetId="0">#REF!</definedName>
    <definedName name="INPUTS5">#REF!</definedName>
    <definedName name="INPUTS6" localSheetId="0">#REF!</definedName>
    <definedName name="INPUTS6">#REF!</definedName>
    <definedName name="InsertLine" localSheetId="7">#REF!</definedName>
    <definedName name="InsertLine">#REF!</definedName>
    <definedName name="insidesales" localSheetId="0">#REF!</definedName>
    <definedName name="insidesales">#REF!</definedName>
    <definedName name="Interco" localSheetId="7">#REF!</definedName>
    <definedName name="Interco">#REF!</definedName>
    <definedName name="interest">0.07</definedName>
    <definedName name="INTERNET">#REF!</definedName>
    <definedName name="INVLINE">#REF!</definedName>
    <definedName name="invoercode" localSheetId="0">#REF!</definedName>
    <definedName name="invoercode">#REF!</definedName>
    <definedName name="Invoice" localSheetId="7">#REF!</definedName>
    <definedName name="Invoice" localSheetId="0">#REF!</definedName>
    <definedName name="Invoice">#REF!</definedName>
    <definedName name="Invoice2" localSheetId="0">#REF!</definedName>
    <definedName name="Invoice2">#REF!</definedName>
    <definedName name="INVOICENO" localSheetId="7">#REF!</definedName>
    <definedName name="INVOICENO" localSheetId="0">#REF!</definedName>
    <definedName name="INVOICENO">#REF!</definedName>
    <definedName name="INVOICES" localSheetId="7">#REF!</definedName>
    <definedName name="INVOICES">#REF!</definedName>
    <definedName name="IOStatus" localSheetId="0">#REF!</definedName>
    <definedName name="IOStatus">#REF!</definedName>
    <definedName name="IOWA" localSheetId="7">#REF!</definedName>
    <definedName name="IOWA" localSheetId="0">#REF!</definedName>
    <definedName name="IOWA">#REF!</definedName>
    <definedName name="IPH" localSheetId="0">#REF!</definedName>
    <definedName name="IPH">#REF!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WORKING_CAPITAL" hidden="1">"c1909"</definedName>
    <definedName name="IQ_CHANGE_OTHER_NET_OPER_ASSETS_BR" hidden="1">"c3595"</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TRACTS_OTHER_COMMODITIES_EQUITIES._FDIC" hidden="1">"c6522"</definedName>
    <definedName name="IQ_CONV_RATE" hidden="1">"c2192"</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3939</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OREIGN_BRANCHES_U.S._BANKS_LOANS_FDIC" hidden="1">"c6438"</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42184.6703356481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OLVING_SECURED_1_4_NON_ACCRUAL_FFIEC" hidden="1">"c13314"</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ANS_LEASES_NON_ACCRUAL_FFIEC" hidden="1">"c13757"</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IQB_BOOKMARK_COUNT" hidden="1">0</definedName>
    <definedName name="IQRG15" hidden="1">"$G$16:$G$268"</definedName>
    <definedName name="iQShowHideColumns" hidden="1">"iQShowQuarterlyAnnual"</definedName>
    <definedName name="IRI_WorkspaceId" hidden="1">"f875d9690653425d92f0c414ebaac308"</definedName>
    <definedName name="irr" localSheetId="0">#REF!</definedName>
    <definedName name="irr">#REF!</definedName>
    <definedName name="IRSwapMo1" localSheetId="0">#REF!</definedName>
    <definedName name="IRSwapMo1">#REF!</definedName>
    <definedName name="IRSwapMo2" localSheetId="0">#REF!</definedName>
    <definedName name="IRSwapMo2">#REF!</definedName>
    <definedName name="IRSwapMo3" localSheetId="0">#REF!</definedName>
    <definedName name="IRSwapMo3">#REF!</definedName>
    <definedName name="IS_Timespan" localSheetId="0">#REF!</definedName>
    <definedName name="IS_Timespan">#REF!</definedName>
    <definedName name="IsColHidden" hidden="1">FALSE</definedName>
    <definedName name="IsLTMColHidden" hidden="1">FALSE</definedName>
    <definedName name="it" localSheetId="7">#REF!</definedName>
    <definedName name="it">#REF!</definedName>
    <definedName name="ItalyMgmtRev1" localSheetId="0">#REF!</definedName>
    <definedName name="ItalyMgmtRev1">#REF!</definedName>
    <definedName name="ItalyMgmtRev2" localSheetId="0">#REF!</definedName>
    <definedName name="ItalyMgmtRev2">#REF!</definedName>
    <definedName name="ItalyNIWalk" localSheetId="0">#REF!</definedName>
    <definedName name="ItalyNIWalk">#REF!</definedName>
    <definedName name="ItalyQPack1" localSheetId="0">#REF!</definedName>
    <definedName name="ItalyQPack1">#REF!</definedName>
    <definedName name="ItalyQPack2" localSheetId="0">#REF!</definedName>
    <definedName name="ItalyQPack2">#REF!</definedName>
    <definedName name="itc" localSheetId="0">#REF!</definedName>
    <definedName name="itc">#REF!</definedName>
    <definedName name="J.C.__Christensen" localSheetId="0">#REF!</definedName>
    <definedName name="J.C.__Christensen">#REF!</definedName>
    <definedName name="JE" localSheetId="19" hidden="1">{#N/A,#N/A,FALSE,"Proposal.kW Intrupt"}</definedName>
    <definedName name="JE" localSheetId="7" hidden="1">{#N/A,#N/A,FALSE,"Proposal.kW Intrupt"}</definedName>
    <definedName name="JE" localSheetId="0" hidden="1">{#N/A,#N/A,FALSE,"Proposal.kW Intrupt"}</definedName>
    <definedName name="JE" hidden="1">{#N/A,#N/A,FALSE,"Proposal.kW Intrupt"}</definedName>
    <definedName name="JE_form" localSheetId="0">#REF!</definedName>
    <definedName name="JE_form">#REF!</definedName>
    <definedName name="JEDesc" localSheetId="0">#REF!</definedName>
    <definedName name="JEDesc">#REF!</definedName>
    <definedName name="jeprint" localSheetId="7">#REF!</definedName>
    <definedName name="jeprint" localSheetId="0">#REF!</definedName>
    <definedName name="jeprint">#REF!</definedName>
    <definedName name="JESUS" localSheetId="19" hidden="1">{#N/A,#N/A,TRUE,"Facility-Input";#N/A,#N/A,TRUE,"Graphs";#N/A,#N/A,TRUE,"TOTAL"}</definedName>
    <definedName name="JESUS" localSheetId="7" hidden="1">{#N/A,#N/A,TRUE,"Facility-Input";#N/A,#N/A,TRUE,"Graphs";#N/A,#N/A,TRUE,"TOTAL"}</definedName>
    <definedName name="JESUS" localSheetId="0" hidden="1">{#N/A,#N/A,TRUE,"Facility-Input";#N/A,#N/A,TRUE,"Graphs";#N/A,#N/A,TRUE,"TOTAL"}</definedName>
    <definedName name="JESUS" hidden="1">{#N/A,#N/A,TRUE,"Facility-Input";#N/A,#N/A,TRUE,"Graphs";#N/A,#N/A,TRUE,"TOTAL"}</definedName>
    <definedName name="JETrueUpAccounts" localSheetId="0">#REF!</definedName>
    <definedName name="JETrueUpAccounts">#REF!</definedName>
    <definedName name="JETSET" localSheetId="7">#REF!</definedName>
    <definedName name="JETSET" localSheetId="0">#REF!</definedName>
    <definedName name="JETSET">#REF!</definedName>
    <definedName name="jns" localSheetId="19"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ns" localSheetId="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ns" localSheetId="0"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n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ob_Inst">#REF!</definedName>
    <definedName name="journal" localSheetId="0">#REF!</definedName>
    <definedName name="journal">#REF!</definedName>
    <definedName name="journal1" localSheetId="0">#REF!</definedName>
    <definedName name="journal1">#REF!</definedName>
    <definedName name="journal2" localSheetId="0">#REF!</definedName>
    <definedName name="journal2">#REF!</definedName>
    <definedName name="journal3" localSheetId="7">#REF!</definedName>
    <definedName name="journal3" localSheetId="0">#REF!</definedName>
    <definedName name="journal3">#REF!</definedName>
    <definedName name="jskljsljslk" localSheetId="19" hidden="1">TextRefCopy1</definedName>
    <definedName name="jskljsljslk" localSheetId="0" hidden="1">TextRefCopy1</definedName>
    <definedName name="jskljsljslk" hidden="1">TextRefCopy1</definedName>
    <definedName name="july" localSheetId="19" hidden="1">{#N/A,#N/A,TRUE,"MarginCalc";#N/A,#N/A,TRUE,"Proposal.kW Firm";#N/A,#N/A,TRUE,"PurCalc";#N/A,#N/A,TRUE,"PurCalc Other"}</definedName>
    <definedName name="july" localSheetId="7" hidden="1">{#N/A,#N/A,TRUE,"MarginCalc";#N/A,#N/A,TRUE,"Proposal.kW Firm";#N/A,#N/A,TRUE,"PurCalc";#N/A,#N/A,TRUE,"PurCalc Other"}</definedName>
    <definedName name="july" localSheetId="0" hidden="1">{#N/A,#N/A,TRUE,"MarginCalc";#N/A,#N/A,TRUE,"Proposal.kW Firm";#N/A,#N/A,TRUE,"PurCalc";#N/A,#N/A,TRUE,"PurCalc Other"}</definedName>
    <definedName name="july" hidden="1">{#N/A,#N/A,TRUE,"MarginCalc";#N/A,#N/A,TRUE,"Proposal.kW Firm";#N/A,#N/A,TRUE,"PurCalc";#N/A,#N/A,TRUE,"PurCalc Other"}</definedName>
    <definedName name="Jurisdiction" localSheetId="0">#REF!</definedName>
    <definedName name="Jurisdiction">#REF!</definedName>
    <definedName name="JVMgmtRev1" localSheetId="0">#REF!</definedName>
    <definedName name="JVMgmtRev1">#REF!</definedName>
    <definedName name="JVMgmtRev2" localSheetId="0">#REF!</definedName>
    <definedName name="JVMgmtRev2">#REF!</definedName>
    <definedName name="JVNIWalk" localSheetId="0">#REF!</definedName>
    <definedName name="JVNIWalk">#REF!</definedName>
    <definedName name="JVQPack1" localSheetId="0">#REF!</definedName>
    <definedName name="JVQPack1">#REF!</definedName>
    <definedName name="JVQPack2" localSheetId="0">#REF!</definedName>
    <definedName name="JVQPack2">#REF!</definedName>
    <definedName name="K2__MAXEXPCOLS__" hidden="1">100</definedName>
    <definedName name="K2__MAXEXPROWS__" hidden="1">1000</definedName>
    <definedName name="K2__WBEVMODE__" hidden="1">0</definedName>
    <definedName name="K2__WBREFOPTIONS__" hidden="1">63</definedName>
    <definedName name="K2_WBEVMODE" hidden="1">0</definedName>
    <definedName name="KANSASIS" localSheetId="7">#REF!</definedName>
    <definedName name="KANSASIS" localSheetId="0">#REF!</definedName>
    <definedName name="KANSASIS">#REF!</definedName>
    <definedName name="KCPLAcct_Owner" localSheetId="0">#REF!</definedName>
    <definedName name="KCPLAcct_Owner">#REF!</definedName>
    <definedName name="KCPLallocatorsP" localSheetId="0">#REF!</definedName>
    <definedName name="KCPLallocatorsP">#REF!</definedName>
    <definedName name="kjhl" localSheetId="19">{"'Analysis'!$A$1:$B$4,$A$6:$N$129"}</definedName>
    <definedName name="kjhl" localSheetId="0">{"'Analysis'!$A$1:$B$4,$A$6:$N$129"}</definedName>
    <definedName name="kjhl">{"'Analysis'!$A$1:$B$4,$A$6:$N$129"}</definedName>
    <definedName name="kk">#REF!</definedName>
    <definedName name="KMIopebByPlanPage1" localSheetId="7">#REF!</definedName>
    <definedName name="KMIopebByPlanPage1">#REF!</definedName>
    <definedName name="KMIopebByPlanPage2" localSheetId="7">#REF!</definedName>
    <definedName name="KMIopebByPlanPage2">#REF!</definedName>
    <definedName name="KMIopebByPlanPage3" localSheetId="7">#REF!</definedName>
    <definedName name="KMIopebByPlanPage3">#REF!</definedName>
    <definedName name="KMIopebPage1">#REF!</definedName>
    <definedName name="KMIopebPage2">#REF!</definedName>
    <definedName name="KMIopebPage3">#REF!</definedName>
    <definedName name="kpsimb">#REF!</definedName>
    <definedName name="KSPAYROLL">#REF!</definedName>
    <definedName name="KSPGA" localSheetId="0">#REF!</definedName>
    <definedName name="KSPGA">#REF!</definedName>
    <definedName name="KSPGA3008" localSheetId="0">#REF!</definedName>
    <definedName name="KSPGA3008">#REF!</definedName>
    <definedName name="KWH" localSheetId="0">#REF!</definedName>
    <definedName name="KWH">#REF!</definedName>
    <definedName name="kyd.Dim.01." hidden="1">"bbflfit1:store_ms"</definedName>
    <definedName name="kyd.NumLevels.01." hidden="1">2</definedName>
    <definedName name="kyd.ParentName.01." hidden="1">"Total"</definedName>
    <definedName name="kyd.PrintActionOptn." hidden="1">1</definedName>
    <definedName name="kyd.PrintParent.01." hidden="1">TRUE</definedName>
    <definedName name="l" localSheetId="7">#REF!</definedName>
    <definedName name="l">#REF!</definedName>
    <definedName name="labor">70000/12</definedName>
    <definedName name="LAG" localSheetId="0">#REF!</definedName>
    <definedName name="LAG">#REF!</definedName>
    <definedName name="LANSCHOT" localSheetId="7">#REF!</definedName>
    <definedName name="LANSCHOT">#REF!</definedName>
    <definedName name="LARGE" localSheetId="0">#REF!</definedName>
    <definedName name="LARGE">#REF!</definedName>
    <definedName name="LastLineCol" localSheetId="7">#REF!</definedName>
    <definedName name="LastLineCol">#REF!</definedName>
    <definedName name="LawsonGL" localSheetId="0">#REF!</definedName>
    <definedName name="LawsonGL">#REF!</definedName>
    <definedName name="LD_Factor" localSheetId="0">#REF!</definedName>
    <definedName name="LD_Factor">#REF!</definedName>
    <definedName name="LedgerFieldType" localSheetId="7">#REF!</definedName>
    <definedName name="LedgerFieldType">#REF!</definedName>
    <definedName name="legal" localSheetId="0">#REF!</definedName>
    <definedName name="legal">#REF!</definedName>
    <definedName name="LegalEntity" localSheetId="0">#REF!</definedName>
    <definedName name="LegalEntity">#REF!</definedName>
    <definedName name="LES" localSheetId="7">#REF!</definedName>
    <definedName name="LES" localSheetId="0">#REF!</definedName>
    <definedName name="LES">#REF!</definedName>
    <definedName name="Leverage" localSheetId="7">#REF!</definedName>
    <definedName name="Leverage">#REF!</definedName>
    <definedName name="Library" hidden="1">"a1"</definedName>
    <definedName name="LifeCO2_NGas" localSheetId="0">#REF!</definedName>
    <definedName name="LifeCO2_NGas">#REF!</definedName>
    <definedName name="LifeCO2_Oil" localSheetId="0">#REF!</definedName>
    <definedName name="LifeCO2_Oil">#REF!</definedName>
    <definedName name="LifeNOx_NGas" localSheetId="0">#REF!</definedName>
    <definedName name="LifeNOx_NGas">#REF!</definedName>
    <definedName name="LifeNOx_Oil" localSheetId="0">#REF!</definedName>
    <definedName name="LifeNOx_Oil">#REF!</definedName>
    <definedName name="LifeSO2_NGas" localSheetId="0">#REF!</definedName>
    <definedName name="LifeSO2_NGas">#REF!</definedName>
    <definedName name="LifeSO2_Oil" localSheetId="0">#REF!</definedName>
    <definedName name="LifeSO2_Oil">#REF!</definedName>
    <definedName name="limcount" hidden="1">1</definedName>
    <definedName name="LIMIT" localSheetId="0">#REF!</definedName>
    <definedName name="LIMIT">#REF!</definedName>
    <definedName name="LINCOLN" localSheetId="7">#REF!</definedName>
    <definedName name="LINCOLN" localSheetId="0">#REF!</definedName>
    <definedName name="LINCOLN">#REF!</definedName>
    <definedName name="line1" localSheetId="7">#REF!</definedName>
    <definedName name="line1">#REF!</definedName>
    <definedName name="line2" localSheetId="7">#REF!</definedName>
    <definedName name="line2">#REF!</definedName>
    <definedName name="LineLosses" localSheetId="0">#REF!</definedName>
    <definedName name="LineLosses">#REF!</definedName>
    <definedName name="LIQAIRFAC" localSheetId="0">#REF!</definedName>
    <definedName name="LIQAIRFAC">#REF!</definedName>
    <definedName name="LIQAIRLF">#REF!</definedName>
    <definedName name="LIQAIRMW">#REF!</definedName>
    <definedName name="LIQAIRMWH">#REF!</definedName>
    <definedName name="ListOffset" hidden="1">1</definedName>
    <definedName name="Lkup_FFUnits" localSheetId="0">#REF!</definedName>
    <definedName name="Lkup_FFUnits">#REF!</definedName>
    <definedName name="Lkup_FuelClass" localSheetId="0">#REF!</definedName>
    <definedName name="Lkup_FuelClass">#REF!</definedName>
    <definedName name="Lkup_FuelType" localSheetId="0">#REF!</definedName>
    <definedName name="Lkup_FuelType">#REF!</definedName>
    <definedName name="Lkup_NetBenefits" localSheetId="0">#REF!</definedName>
    <definedName name="Lkup_NetBenefits">#REF!</definedName>
    <definedName name="Lkup_PrgmCode" localSheetId="0">#REF!</definedName>
    <definedName name="Lkup_PrgmCode">#REF!</definedName>
    <definedName name="Lkup_ProgramType" localSheetId="0">#REF!</definedName>
    <definedName name="Lkup_ProgramType">#REF!</definedName>
    <definedName name="Lkup_SaveYrArrays" localSheetId="0">#REF!</definedName>
    <definedName name="Lkup_SaveYrArrays">#REF!</definedName>
    <definedName name="Lkup_Sector" localSheetId="0">#REF!</definedName>
    <definedName name="Lkup_Sector">#REF!</definedName>
    <definedName name="Lkup_ZoneCode" localSheetId="0">#REF!</definedName>
    <definedName name="Lkup_ZoneCode">#REF!</definedName>
    <definedName name="ll" localSheetId="19"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l" localSheetId="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l" localSheetId="0"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l"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l555kjjkl" localSheetId="19"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555kjjkl" localSheetId="0"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555kjjkl"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l" localSheetId="7">#REF!</definedName>
    <definedName name="lll">#REF!</definedName>
    <definedName name="LLOYDS" localSheetId="7">#REF!,#REF!,#REF!,#REF!,#REF!</definedName>
    <definedName name="LLOYDS" localSheetId="0">#REF!,#REF!,#REF!,#REF!,#REF!</definedName>
    <definedName name="LLOYDS">#REF!,#REF!,#REF!,#REF!,#REF!</definedName>
    <definedName name="LOAD_FACTOR" localSheetId="0">#REF!</definedName>
    <definedName name="LOAD_FACTOR">#REF!</definedName>
    <definedName name="LOAD_FACTOR_BASED_ON_BILLING_DEMAND" localSheetId="0">#REF!</definedName>
    <definedName name="LOAD_FACTOR_BASED_ON_BILLING_DEMAND">#REF!</definedName>
    <definedName name="Load81" localSheetId="0">#REF!</definedName>
    <definedName name="Load81">#REF!</definedName>
    <definedName name="Load81Header">#REF!</definedName>
    <definedName name="Load82">#REF!</definedName>
    <definedName name="Load82Header">#REF!</definedName>
    <definedName name="Load83">#REF!</definedName>
    <definedName name="Load83Header">#REF!</definedName>
    <definedName name="Load84">#REF!</definedName>
    <definedName name="Load84Header">#REF!</definedName>
    <definedName name="Load85">#REF!</definedName>
    <definedName name="Load85Header">#REF!</definedName>
    <definedName name="Load86">#REF!</definedName>
    <definedName name="Load86Header">#REF!</definedName>
    <definedName name="Load87">#REF!</definedName>
    <definedName name="LoadHeader">#REF!</definedName>
    <definedName name="LoadHeaderHistoric">#REF!</definedName>
    <definedName name="LoadshapeData" localSheetId="0">#REF!</definedName>
    <definedName name="LoadshapeData">#REF!</definedName>
    <definedName name="LoadshapeNames" localSheetId="0">#REF!</definedName>
    <definedName name="LoadshapeNames">#REF!</definedName>
    <definedName name="Loan_rate" localSheetId="0">#REF!</definedName>
    <definedName name="Loan_rate">#REF!</definedName>
    <definedName name="Loan_term" localSheetId="0">#REF!</definedName>
    <definedName name="Loan_term">#REF!</definedName>
    <definedName name="Loss" localSheetId="19" hidden="1">{#N/A,#N/A,TRUE,"MarginCalc";#N/A,#N/A,TRUE,"Proposal.kW Firm";#N/A,#N/A,TRUE,"PurCalc";#N/A,#N/A,TRUE,"PurCalc Other"}</definedName>
    <definedName name="Loss" localSheetId="7" hidden="1">{#N/A,#N/A,TRUE,"MarginCalc";#N/A,#N/A,TRUE,"Proposal.kW Firm";#N/A,#N/A,TRUE,"PurCalc";#N/A,#N/A,TRUE,"PurCalc Other"}</definedName>
    <definedName name="Loss" localSheetId="0" hidden="1">{#N/A,#N/A,TRUE,"MarginCalc";#N/A,#N/A,TRUE,"Proposal.kW Firm";#N/A,#N/A,TRUE,"PurCalc";#N/A,#N/A,TRUE,"PurCalc Other"}</definedName>
    <definedName name="Loss" hidden="1">{#N/A,#N/A,TRUE,"MarginCalc";#N/A,#N/A,TRUE,"Proposal.kW Firm";#N/A,#N/A,TRUE,"PurCalc";#N/A,#N/A,TRUE,"PurCalc Other"}</definedName>
    <definedName name="LT_InflRate" localSheetId="0">#REF!</definedName>
    <definedName name="LT_InflRate">#REF!</definedName>
    <definedName name="M" localSheetId="0">#REF!</definedName>
    <definedName name="M">#REF!</definedName>
    <definedName name="MACRO1" localSheetId="0">#REF!</definedName>
    <definedName name="MACRO1">#REF!</definedName>
    <definedName name="Major_Maint._Base_Year" localSheetId="0">#REF!</definedName>
    <definedName name="Major_Maint._Base_Year">#REF!</definedName>
    <definedName name="Mandatory_host" localSheetId="0">#REF!</definedName>
    <definedName name="Mandatory_host">#REF!</definedName>
    <definedName name="Map" localSheetId="0">#REF!</definedName>
    <definedName name="Map">#REF!</definedName>
    <definedName name="MAPPING" localSheetId="0">#REF!</definedName>
    <definedName name="MAPPING">#REF!</definedName>
    <definedName name="MAPPING_EP" localSheetId="0">#REF!</definedName>
    <definedName name="MAPPING_EP">#REF!</definedName>
    <definedName name="MAPPING_LIFE" localSheetId="0">#REF!</definedName>
    <definedName name="MAPPING_LIFE">#REF!</definedName>
    <definedName name="MAPPING_LIFE_EP" localSheetId="0">#REF!</definedName>
    <definedName name="MAPPING_LIFE_EP">#REF!</definedName>
    <definedName name="Margin_Flash_TThomas" localSheetId="7">#REF!</definedName>
    <definedName name="Margin_Flash_TThomas" localSheetId="0">#REF!</definedName>
    <definedName name="Margin_Flash_TThomas">#REF!</definedName>
    <definedName name="marketing" localSheetId="0">#REF!</definedName>
    <definedName name="marketing">#REF!</definedName>
    <definedName name="Marty" localSheetId="0">#REF!</definedName>
    <definedName name="Marty">#REF!</definedName>
    <definedName name="MAY" localSheetId="6" hidden="1">{#N/A,#N/A,FALSE,"EMPPAY"}</definedName>
    <definedName name="MAY" localSheetId="19" hidden="1">{#N/A,#N/A,FALSE,"EMPPAY"}</definedName>
    <definedName name="MAY" localSheetId="0" hidden="1">{#N/A,#N/A,FALSE,"EMPPAY"}</definedName>
    <definedName name="MAY" hidden="1">{#N/A,#N/A,FALSE,"EMPPAY"}</definedName>
    <definedName name="ME" localSheetId="0" hidden="1">#REF!</definedName>
    <definedName name="ME" hidden="1">#REF!</definedName>
    <definedName name="ME." localSheetId="0" hidden="1">#REF!</definedName>
    <definedName name="ME." hidden="1">#REF!</definedName>
    <definedName name="ME_Years" localSheetId="0">#REF!</definedName>
    <definedName name="ME_Years">#REF!</definedName>
    <definedName name="Mean" localSheetId="0">#REF!</definedName>
    <definedName name="Mean">#REF!</definedName>
    <definedName name="MeasDate" localSheetId="0">#REF!</definedName>
    <definedName name="MeasDate">#REF!</definedName>
    <definedName name="MeasDate.py" localSheetId="0">#REF!</definedName>
    <definedName name="MeasDate.py">#REF!</definedName>
    <definedName name="Med" localSheetId="7">#REF!</definedName>
    <definedName name="Med">#REF!</definedName>
    <definedName name="Medical_Claims_GTD">#REF!</definedName>
    <definedName name="MEESPIERSON" localSheetId="7">#REF!,#REF!</definedName>
    <definedName name="MEESPIERSON" localSheetId="0">#REF!,#REF!</definedName>
    <definedName name="MEESPIERSON">#REF!,#REF!</definedName>
    <definedName name="MESSAGES" localSheetId="7">#REF!</definedName>
    <definedName name="MESSAGES" localSheetId="0">#REF!</definedName>
    <definedName name="MESSAGES">#REF!</definedName>
    <definedName name="MESSAGES_A" localSheetId="7">#REF!</definedName>
    <definedName name="MESSAGES_A" localSheetId="0">#REF!</definedName>
    <definedName name="MESSAGES_A">#REF!</definedName>
    <definedName name="Metric" localSheetId="0">#REF!</definedName>
    <definedName name="Metric">#REF!</definedName>
    <definedName name="MetricAdj" localSheetId="0">#REF!</definedName>
    <definedName name="MetricAdj">#REF!</definedName>
    <definedName name="MetricLY" localSheetId="0">#REF!</definedName>
    <definedName name="MetricLY">#REF!</definedName>
    <definedName name="MetricOP" localSheetId="0">#REF!</definedName>
    <definedName name="MetricOP">#REF!</definedName>
    <definedName name="MetricOPAdj" localSheetId="0">#REF!</definedName>
    <definedName name="MetricOPAdj">#REF!</definedName>
    <definedName name="MEWarning" hidden="1">0</definedName>
    <definedName name="mgdiar" localSheetId="7">#REF!</definedName>
    <definedName name="mgdiar" localSheetId="0">#REF!</definedName>
    <definedName name="mgdiar">#REF!</definedName>
    <definedName name="Mgmt" localSheetId="0">#REF!</definedName>
    <definedName name="Mgmt">#REF!</definedName>
    <definedName name="MgmtInt_N" localSheetId="0">#REF!</definedName>
    <definedName name="MgmtInt_N">#REF!</definedName>
    <definedName name="Mgmtrpt1" localSheetId="0">#REF!</definedName>
    <definedName name="Mgmtrpt1">#REF!</definedName>
    <definedName name="Mgmtrpt2" localSheetId="0">#REF!</definedName>
    <definedName name="Mgmtrpt2">#REF!</definedName>
    <definedName name="Mgmtrpt3" localSheetId="0">#REF!</definedName>
    <definedName name="Mgmtrpt3">#REF!</definedName>
    <definedName name="Mgmtrpt4" localSheetId="0">#REF!</definedName>
    <definedName name="Mgmtrpt4">#REF!</definedName>
    <definedName name="Million">1000000</definedName>
    <definedName name="MINNIS">#REF!</definedName>
    <definedName name="minsys">#REF!</definedName>
    <definedName name="MIPGA">#REF!</definedName>
    <definedName name="Misc1">#REF!</definedName>
    <definedName name="Misc2">#REF!</definedName>
    <definedName name="MISS1FAC">#REF!</definedName>
    <definedName name="MISS1LF">#REF!</definedName>
    <definedName name="MISS1MW">#REF!</definedName>
    <definedName name="MISS1MWH">#REF!</definedName>
    <definedName name="MISS2FAC">#REF!</definedName>
    <definedName name="MISS2LF">#REF!</definedName>
    <definedName name="MISS2MW">#REF!</definedName>
    <definedName name="MISS2MWH">#REF!</definedName>
    <definedName name="MNPGA">#REF!</definedName>
    <definedName name="MO" localSheetId="0">#REF!</definedName>
    <definedName name="MO">#REF!</definedName>
    <definedName name="MoAcrl" localSheetId="7">#REF!</definedName>
    <definedName name="MoAcrl">#REF!</definedName>
    <definedName name="Model_End_Partial_Year_Frac" localSheetId="0">#REF!</definedName>
    <definedName name="Model_End_Partial_Year_Frac">#REF!</definedName>
    <definedName name="Module1.PG1" localSheetId="0">#REF!</definedName>
    <definedName name="Module1.PG1">#REF!</definedName>
    <definedName name="Mon_MMM" localSheetId="7">#REF!</definedName>
    <definedName name="Mon_MMM">#REF!</definedName>
    <definedName name="Mon_Text" localSheetId="7">#REF!</definedName>
    <definedName name="Mon_Text">#REF!</definedName>
    <definedName name="Monat_12" localSheetId="7">#REF!</definedName>
    <definedName name="Monat_12">#REF!</definedName>
    <definedName name="Month" localSheetId="0">#REF!</definedName>
    <definedName name="Month">#REF!</definedName>
    <definedName name="MONTH12" localSheetId="0">#REF!</definedName>
    <definedName name="MONTH12">#REF!</definedName>
    <definedName name="monthloads" localSheetId="7">#REF!</definedName>
    <definedName name="monthloads">#REF!</definedName>
    <definedName name="Monthly_Summary_of_Precollect_Transactions" localSheetId="0">#REF!</definedName>
    <definedName name="Monthly_Summary_of_Precollect_Transactions">#REF!</definedName>
    <definedName name="Months">#N/A</definedName>
    <definedName name="Months2" localSheetId="19">OFFSET([0]!Months,([0]!YearB-1949)*12,0,([0]!YearE-[0]!YearB+1)*12,1)</definedName>
    <definedName name="Months2" localSheetId="7">OFFSET([0]!Months,('BHSC SC ARAM'!YearB-1949)*12,0,('BHSC SC ARAM'!YearE-'BHSC SC ARAM'!YearB+1)*12,1)</definedName>
    <definedName name="Months2" localSheetId="0">OFFSET([0]!Months,('FF1 to A3.1 Tie Out'!YearB-1949)*12,0,('FF1 to A3.1 Tie Out'!YearE-'FF1 to A3.1 Tie Out'!YearB+1)*12,1)</definedName>
    <definedName name="Months2">OFFSET([0]!Months,([0]!YearB-1949)*12,0,([0]!YearE-[0]!YearB+1)*12,1)</definedName>
    <definedName name="MTMTitles" localSheetId="7">#REF!</definedName>
    <definedName name="MTMTitles" localSheetId="0">#REF!</definedName>
    <definedName name="MTMTitles">#REF!</definedName>
    <definedName name="MTMValues1" localSheetId="0">#REF!</definedName>
    <definedName name="MTMValues1">#REF!</definedName>
    <definedName name="MTMValues10">#REF!</definedName>
    <definedName name="MTMValues11">#REF!</definedName>
    <definedName name="MTMValues12">#REF!</definedName>
    <definedName name="MTMValues13">#REF!</definedName>
    <definedName name="MTMValues14">#REF!</definedName>
    <definedName name="MTMValues15">#REF!</definedName>
    <definedName name="MTMValues16">#REF!</definedName>
    <definedName name="MTMValues17">#REF!</definedName>
    <definedName name="MTMValues1A">#REF!</definedName>
    <definedName name="MTMValues2">#REF!</definedName>
    <definedName name="MTMValues2A">#REF!</definedName>
    <definedName name="MTMValues2B">#REF!</definedName>
    <definedName name="MTMValues3">#REF!</definedName>
    <definedName name="MTMValues4">#REF!</definedName>
    <definedName name="MTMValues5">#REF!</definedName>
    <definedName name="MTMValues6">#REF!</definedName>
    <definedName name="MTMValues7">#REF!</definedName>
    <definedName name="MTMValues8">#REF!</definedName>
    <definedName name="MTMValues9">#REF!</definedName>
    <definedName name="MTMValues9A">#REF!</definedName>
    <definedName name="MTMValues9B">#REF!</definedName>
    <definedName name="Multiplyer" localSheetId="0">#REF!</definedName>
    <definedName name="Multiplyer">#REF!</definedName>
    <definedName name="NA">0</definedName>
    <definedName name="NAME" localSheetId="0">#REF!</definedName>
    <definedName name="NAME">#REF!</definedName>
    <definedName name="Narrows" localSheetId="0">#REF!</definedName>
    <definedName name="Narrows">#REF!</definedName>
    <definedName name="NatGasPage1" localSheetId="0">#REF!</definedName>
    <definedName name="NatGasPage1">#REF!</definedName>
    <definedName name="NatGasPage2">#REF!</definedName>
    <definedName name="NatGasPage3">#REF!</definedName>
    <definedName name="NatGasPage4">#REF!</definedName>
    <definedName name="National_Account_Systems" localSheetId="0">#REF!</definedName>
    <definedName name="National_Account_Systems">#REF!</definedName>
    <definedName name="NDR" localSheetId="0">#REF!</definedName>
    <definedName name="NDR">#REF!</definedName>
    <definedName name="nebrates" localSheetId="7">#REF!</definedName>
    <definedName name="nebrates" localSheetId="0">#REF!</definedName>
    <definedName name="nebrates">#REF!</definedName>
    <definedName name="NELPGA" localSheetId="0">#REF!</definedName>
    <definedName name="NELPGA">#REF!</definedName>
    <definedName name="Net_Op_Inc" localSheetId="0">#REF!</definedName>
    <definedName name="Net_Op_Inc">#REF!</definedName>
    <definedName name="NET_REVENUE" localSheetId="0">#REF!</definedName>
    <definedName name="NET_REVENUE">#REF!</definedName>
    <definedName name="NetContribDiscl" localSheetId="0">#REF!</definedName>
    <definedName name="NetContribDiscl">#REF!</definedName>
    <definedName name="NetGLOCI.py" localSheetId="0">#REF!</definedName>
    <definedName name="NetGLOCI.py">#REF!</definedName>
    <definedName name="NEVUsable_Oil">25000</definedName>
    <definedName name="New" localSheetId="0" hidden="1">#REF!</definedName>
    <definedName name="New" hidden="1">#REF!</definedName>
    <definedName name="New_Sales" localSheetId="7">#REF!</definedName>
    <definedName name="New_Sales" localSheetId="0">#REF!</definedName>
    <definedName name="New_Sales">#REF!</definedName>
    <definedName name="NHC_AP" localSheetId="7">#REF!</definedName>
    <definedName name="NHC_AP">#REF!</definedName>
    <definedName name="NNGGSCURRENT" localSheetId="7">#REF!</definedName>
    <definedName name="NNGGSCURRENT" localSheetId="0">#REF!</definedName>
    <definedName name="NNGGSCURRENT">#REF!</definedName>
    <definedName name="NNGSVICURRENT" localSheetId="7">#REF!</definedName>
    <definedName name="NNGSVICURRENT" localSheetId="0">#REF!</definedName>
    <definedName name="NNGSVICURRENT">#REF!</definedName>
    <definedName name="NoncurrentAssets.py" localSheetId="0">#REF!</definedName>
    <definedName name="NoncurrentAssets.py">#REF!</definedName>
    <definedName name="NoncurrentLiabilities.py" localSheetId="0">#REF!</definedName>
    <definedName name="NoncurrentLiabilities.py">#REF!</definedName>
    <definedName name="NonMonth" localSheetId="7">#REF!</definedName>
    <definedName name="NonMonth">#REF!</definedName>
    <definedName name="NonProfit" localSheetId="0">#REF!</definedName>
    <definedName name="NonProfit">#REF!</definedName>
    <definedName name="nonunion" localSheetId="7">#REF!</definedName>
    <definedName name="nonunion">#REF!</definedName>
    <definedName name="NORDBANKEN" localSheetId="7">#REF!</definedName>
    <definedName name="NORDBANKEN">#REF!</definedName>
    <definedName name="NORFOLK" localSheetId="7">#REF!</definedName>
    <definedName name="NORFOLK">#REF!</definedName>
    <definedName name="normalization" localSheetId="0">#REF!</definedName>
    <definedName name="normalization">#REF!</definedName>
    <definedName name="Normals" localSheetId="0">#REF!</definedName>
    <definedName name="Normals">#REF!</definedName>
    <definedName name="NORTHERNTRUST" localSheetId="7">#REF!</definedName>
    <definedName name="NORTHERNTRUST">#REF!</definedName>
    <definedName name="NOTE" localSheetId="0">#REF!</definedName>
    <definedName name="NOTE">#REF!</definedName>
    <definedName name="Notes" localSheetId="7">#REF!</definedName>
    <definedName name="Notes" localSheetId="0">#REF!</definedName>
    <definedName name="Notes">#REF!</definedName>
    <definedName name="NotionalPage1" localSheetId="7">#REF!</definedName>
    <definedName name="NotionalPage1">#REF!</definedName>
    <definedName name="NotionalPage2" localSheetId="7">#REF!</definedName>
    <definedName name="NotionalPage2">#REF!</definedName>
    <definedName name="NotionalTitles">#REF!</definedName>
    <definedName name="nov">#REF!</definedName>
    <definedName name="NOxpMB1" localSheetId="0">#REF!</definedName>
    <definedName name="NOxpMB1">#REF!</definedName>
    <definedName name="NP" localSheetId="0">#REF!</definedName>
    <definedName name="NP">#REF!</definedName>
    <definedName name="NPA" localSheetId="0">#REF!</definedName>
    <definedName name="NPA">#REF!</definedName>
    <definedName name="NPPC" localSheetId="0">#REF!</definedName>
    <definedName name="NPPC">#REF!</definedName>
    <definedName name="NPPC.py" localSheetId="0">#REF!</definedName>
    <definedName name="NPPC.py">#REF!</definedName>
    <definedName name="NPPCTotal.py" localSheetId="0">#REF!</definedName>
    <definedName name="NPPCTotal.py">#REF!</definedName>
    <definedName name="NR_R_moves" localSheetId="7">#REF!</definedName>
    <definedName name="NR_R_moves">#REF!</definedName>
    <definedName name="NR_R_moves_Eur" localSheetId="7">#REF!</definedName>
    <definedName name="NR_R_moves_Eur">#REF!</definedName>
    <definedName name="NRBs_Exclude_EcCostPerkWh" localSheetId="0">#REF!</definedName>
    <definedName name="NRBs_Exclude_EcCostPerkWh">#REF!</definedName>
    <definedName name="NRBs_Exclude_Report" localSheetId="0">#REF!</definedName>
    <definedName name="NRBs_Exclude_Report">#REF!</definedName>
    <definedName name="NRBs_Exclude1" localSheetId="0">#REF!</definedName>
    <definedName name="NRBs_Exclude1">#REF!</definedName>
    <definedName name="NRBs_Exclude2" localSheetId="0">#REF!</definedName>
    <definedName name="NRBs_Exclude2">#REF!</definedName>
    <definedName name="NRBs_Exclude4" localSheetId="0">#REF!</definedName>
    <definedName name="NRBs_Exclude4">#REF!</definedName>
    <definedName name="NRBs_Exclude5" localSheetId="0">#REF!</definedName>
    <definedName name="NRBs_Exclude5">#REF!</definedName>
    <definedName name="NRBs_Exclude6" localSheetId="0">#REF!</definedName>
    <definedName name="NRBs_Exclude6">#REF!</definedName>
    <definedName name="NRBs_Exclude7" localSheetId="0">#REF!</definedName>
    <definedName name="NRBs_Exclude7">#REF!</definedName>
    <definedName name="NRBs_Exclude8" localSheetId="0">#REF!</definedName>
    <definedName name="NRBs_Exclude8">#REF!</definedName>
    <definedName name="NRBs_Exclude9" localSheetId="0">#REF!</definedName>
    <definedName name="NRBs_Exclude9">#REF!</definedName>
    <definedName name="NRBsAnnual" localSheetId="0">#REF!</definedName>
    <definedName name="NRBsAnnual">#REF!</definedName>
    <definedName name="NRBsFirstYr" localSheetId="0">#REF!</definedName>
    <definedName name="NRBsFirstYr">#REF!</definedName>
    <definedName name="NRBsIncExc_Annual" localSheetId="0">#REF!</definedName>
    <definedName name="NRBsIncExc_Annual">#REF!</definedName>
    <definedName name="NRBsIncExc_OneTime" localSheetId="0">#REF!</definedName>
    <definedName name="NRBsIncExc_OneTime">#REF!</definedName>
    <definedName name="NRBsIndCols1" localSheetId="0">#REF!</definedName>
    <definedName name="NRBsIndCols1">#REF!</definedName>
    <definedName name="NRBsIndCols2" localSheetId="0">#REF!</definedName>
    <definedName name="NRBsIndCols2">#REF!</definedName>
    <definedName name="NRBsSum_Annual" localSheetId="0">#REF!</definedName>
    <definedName name="NRBsSum_Annual">#REF!</definedName>
    <definedName name="NRBsSum_OneTime" localSheetId="0">#REF!</definedName>
    <definedName name="NRBsSum_OneTime">#REF!</definedName>
    <definedName name="NSP_COS" localSheetId="0">#REF!</definedName>
    <definedName name="NSP_COS">#REF!</definedName>
    <definedName name="NumRows">COUNTA(#REF!)</definedName>
    <definedName name="NumYears">COUNTA(#REF!)-1</definedName>
    <definedName name="NvsAnswerCol">"'[CWIP_TIE-PND-2005-07-31.xls]Sheet1'!$A$3:$A$13362"</definedName>
    <definedName name="NvsASD">"V1998-01-07"</definedName>
    <definedName name="NvsAutoDrillOk">"VN"</definedName>
    <definedName name="NvsElapsedTime">0.00033344907569699</definedName>
    <definedName name="NvsElapsedTime_1">0.00033344907569699</definedName>
    <definedName name="NvsEndTime">35802.609772338</definedName>
    <definedName name="NvsEndTime_1">35802.609772338</definedName>
    <definedName name="NvsImportActivity">"Import Journals from nVision"</definedName>
    <definedName name="nvsimportformname">"Import_BD_Assets"</definedName>
    <definedName name="NvsInstanceHook" localSheetId="19">InstanceMacro</definedName>
    <definedName name="NvsInstanceHook" localSheetId="7">InstanceMacro</definedName>
    <definedName name="NvsInstanceHook" localSheetId="0">InstanceMacro</definedName>
    <definedName name="NvsInstanceHook">InstanceMacro</definedName>
    <definedName name="NvsInstCritOpt">"R"</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"%,X,RZF.U_ACCOUNT_GROUP.,CZF.."</definedName>
    <definedName name="NvsPanelBusUnit">"V"</definedName>
    <definedName name="NvsPanelEffdt">"V2003-05-01"</definedName>
    <definedName name="NvsPanelSetid">"VALL"</definedName>
    <definedName name="NvsQueryName">"Resource Type Lookup"</definedName>
    <definedName name="NvsReqBU">"VUCU"</definedName>
    <definedName name="NvsReqBUOnly">"VN"</definedName>
    <definedName name="NvsSheetType">"M"</definedName>
    <definedName name="NvsTransLed">"VN"</definedName>
    <definedName name="NvsTreeASD">"V1998-01-07"</definedName>
    <definedName name="NvsUpdateOption">"N"</definedName>
    <definedName name="NvsValTbl.ACCOUNT">"GL_ACCOUNT_TBL"</definedName>
    <definedName name="NvsValTbl.BUSINESS_UNIT">"BUS_UNIT_TBL_GL"</definedName>
    <definedName name="NvsValTbl.CURRENCY_CD">"BUS_UNIT_TBL_GL"</definedName>
    <definedName name="NvsValTbl.PRODUCT">"PROD_ALL_VW"</definedName>
    <definedName name="NvsValTbl.STATISTICS_CODE">"STAT_TBL"</definedName>
    <definedName name="NvsValTbl.U_GL_RES_GROUP">"U_SUM_LEDGER"</definedName>
    <definedName name="NvsValTbl.U_GL_RESOURCE">"U_GLRESOURCE_VW"</definedName>
    <definedName name="NvsValTbl.U_PROCESS">"U_PROCESS_AL_VW"</definedName>
    <definedName name="NvsValTbl.U_REG_ACCOUNT">"U_FERC_TBL"</definedName>
    <definedName name="O" localSheetId="0">#REF!</definedName>
    <definedName name="O">#REF!</definedName>
    <definedName name="O_M_Expense" localSheetId="7">#REF!</definedName>
    <definedName name="O_M_Expense" localSheetId="0">#REF!</definedName>
    <definedName name="O_M_Expense">#REF!</definedName>
    <definedName name="oct" localSheetId="7">#REF!</definedName>
    <definedName name="oct">#REF!</definedName>
    <definedName name="OH_HOME" localSheetId="7">#REF!</definedName>
    <definedName name="OH_HOME" localSheetId="0">#REF!</definedName>
    <definedName name="OH_HOME">#REF!</definedName>
    <definedName name="oil" localSheetId="7">#REF!</definedName>
    <definedName name="oil">#REF!</definedName>
    <definedName name="oLoc1" localSheetId="7">#REF!</definedName>
    <definedName name="oLoc1">#REF!</definedName>
    <definedName name="oloc2" localSheetId="7">#REF!</definedName>
    <definedName name="oloc2">#REF!</definedName>
    <definedName name="oloc3">#REF!</definedName>
    <definedName name="OMCustomer">#REF!</definedName>
    <definedName name="OMFunct">#REF!</definedName>
    <definedName name="OMToggle" localSheetId="0">#REF!</definedName>
    <definedName name="OMToggle">#REF!</definedName>
    <definedName name="one" localSheetId="7">#REF!</definedName>
    <definedName name="one">#REF!</definedName>
    <definedName name="OP" localSheetId="0">#REF!</definedName>
    <definedName name="OP">#REF!</definedName>
    <definedName name="OpenItems" localSheetId="0">#REF!</definedName>
    <definedName name="OpenItems">#REF!</definedName>
    <definedName name="Operating_Hours" localSheetId="0">#REF!</definedName>
    <definedName name="Operating_Hours">#REF!</definedName>
    <definedName name="operations" localSheetId="0">#REF!</definedName>
    <definedName name="operations">#REF!</definedName>
    <definedName name="OpPlan" localSheetId="7">#REF!</definedName>
    <definedName name="OpPlan">#REF!</definedName>
    <definedName name="OPStretch" localSheetId="0">#REF!</definedName>
    <definedName name="OPStretch">#REF!</definedName>
    <definedName name="OPTexponents">"0 3 6"</definedName>
    <definedName name="OptionsPage1">#REF!</definedName>
    <definedName name="OptionsPage2">#REF!</definedName>
    <definedName name="OPTvec">"1 1 0 0 0 0 0 0 0 0 0 8 3 1 0 30 1 1 0 1 0 0 1 0 0 0 0 0 0 2 1 0 100 300 2 0 0 0 12 0 0 0 0"</definedName>
    <definedName name="other" localSheetId="0">#REF!</definedName>
    <definedName name="other">#REF!</definedName>
    <definedName name="OtherMonth" localSheetId="7">#REF!</definedName>
    <definedName name="OtherMonth" localSheetId="0">#REF!</definedName>
    <definedName name="OtherMonth">#REF!</definedName>
    <definedName name="otot1" localSheetId="7">#REF!</definedName>
    <definedName name="otot1">#REF!</definedName>
    <definedName name="otot2" localSheetId="7">#REF!</definedName>
    <definedName name="otot2">#REF!</definedName>
    <definedName name="otot3">#REF!</definedName>
    <definedName name="out_energy" localSheetId="0">#REF!</definedName>
    <definedName name="out_energy">#REF!</definedName>
    <definedName name="out_life" localSheetId="0">#REF!</definedName>
    <definedName name="out_life">#REF!</definedName>
    <definedName name="OVBANK" localSheetId="7">#REF!</definedName>
    <definedName name="OVBANK">#REF!</definedName>
    <definedName name="p">"%,FU_CHRG_DEPTID,TPND_CHGDEPT_BYST,NGEN_PND"</definedName>
    <definedName name="P1_STR1_S" localSheetId="0">#REF!</definedName>
    <definedName name="P1_STR1_S">#REF!</definedName>
    <definedName name="P2_STR1_S" localSheetId="0">#REF!</definedName>
    <definedName name="P2_STR1_S">#REF!</definedName>
    <definedName name="PAGE" localSheetId="7">#REF!</definedName>
    <definedName name="PAGE">#REF!</definedName>
    <definedName name="Page_2" localSheetId="7">#REF!</definedName>
    <definedName name="Page_2">#REF!</definedName>
    <definedName name="Page_3" localSheetId="7">#REF!</definedName>
    <definedName name="Page_3">#REF!</definedName>
    <definedName name="PAGE1" localSheetId="0">#REF!</definedName>
    <definedName name="PAGE1">#REF!</definedName>
    <definedName name="PAGE2" localSheetId="0">#REF!</definedName>
    <definedName name="PAGE2">#REF!</definedName>
    <definedName name="PAGE61" localSheetId="7">#REF!</definedName>
    <definedName name="PAGE61" localSheetId="0">#REF!</definedName>
    <definedName name="PAGE61">#REF!</definedName>
    <definedName name="Pal_Workbook_GUID" hidden="1">"7NG8TFHMQKSG2LPGKEACEGAS"</definedName>
    <definedName name="PAYFORMULA" localSheetId="7">#REF!</definedName>
    <definedName name="PAYFORMULA">#REF!</definedName>
    <definedName name="pbnwc" localSheetId="7">#REF!</definedName>
    <definedName name="pbnwc">#REF!</definedName>
    <definedName name="PBOChgFAS88" localSheetId="0">#REF!</definedName>
    <definedName name="PBOChgFAS88">#REF!</definedName>
    <definedName name="PBOChgFAS88.py" localSheetId="0">#REF!</definedName>
    <definedName name="PBOChgFAS88.py">#REF!</definedName>
    <definedName name="PBOChgSpecTermBfts" localSheetId="0">#REF!</definedName>
    <definedName name="PBOChgSpecTermBfts">#REF!</definedName>
    <definedName name="PBOChgSpecTermBfts.py" localSheetId="0">#REF!</definedName>
    <definedName name="PBOChgSpecTermBfts.py">#REF!</definedName>
    <definedName name="PBOEOYdiscl.py" localSheetId="0">#REF!</definedName>
    <definedName name="PBOEOYdiscl.py">#REF!</definedName>
    <definedName name="PBOEOYdiscl.py2" localSheetId="0">#REF!</definedName>
    <definedName name="PBOEOYdiscl.py2">#REF!</definedName>
    <definedName name="PBOEOYProVal" localSheetId="0">#REF!</definedName>
    <definedName name="PBOEOYProVal">#REF!</definedName>
    <definedName name="PBOGL.py" localSheetId="0">#REF!</definedName>
    <definedName name="PBOGL.py">#REF!</definedName>
    <definedName name="pbtbf" localSheetId="7">#REF!</definedName>
    <definedName name="pbtbf" localSheetId="0">#REF!</definedName>
    <definedName name="pbtbf">#REF!</definedName>
    <definedName name="pd" localSheetId="0">#REF!</definedName>
    <definedName name="pd">#REF!</definedName>
    <definedName name="PenProfileName" localSheetId="0">#REF!</definedName>
    <definedName name="PenProfileName">#REF!</definedName>
    <definedName name="PenProfileNames" localSheetId="0">#REF!</definedName>
    <definedName name="PenProfileNames">#REF!</definedName>
    <definedName name="PenProfiles" localSheetId="0">#REF!</definedName>
    <definedName name="PenProfiles">#REF!</definedName>
    <definedName name="Pension_GTD" localSheetId="0">#REF!</definedName>
    <definedName name="Pension_GTD">#REF!</definedName>
    <definedName name="PensionByLocPage1" localSheetId="7">#REF!</definedName>
    <definedName name="PensionByLocPage1">#REF!</definedName>
    <definedName name="PensionByLocPage2" localSheetId="7">#REF!</definedName>
    <definedName name="PensionByLocPage2">#REF!</definedName>
    <definedName name="PensionByLocPage3" localSheetId="7">#REF!</definedName>
    <definedName name="PensionByLocPage3">#REF!</definedName>
    <definedName name="PensionPage1">#REF!</definedName>
    <definedName name="PensionPage2">#REF!</definedName>
    <definedName name="PensionPage3">#REF!</definedName>
    <definedName name="PepByPlanPage1">#REF!</definedName>
    <definedName name="PepByPlanPage2">#REF!</definedName>
    <definedName name="PepByPlanPage3">#REF!</definedName>
    <definedName name="PEPPage1">#REF!</definedName>
    <definedName name="PepPage2">#REF!</definedName>
    <definedName name="PepPage3">#REF!</definedName>
    <definedName name="period" localSheetId="0">#REF!</definedName>
    <definedName name="period">#REF!</definedName>
    <definedName name="Period_1__Partial_Year_Fraction" localSheetId="0">#REF!</definedName>
    <definedName name="Period_1__Partial_Year_Fraction">#REF!</definedName>
    <definedName name="Period_Ytd" localSheetId="0">#REF!</definedName>
    <definedName name="Period_Ytd">#REF!</definedName>
    <definedName name="Perms" localSheetId="0">#REF!</definedName>
    <definedName name="Perms">#REF!</definedName>
    <definedName name="PGA" localSheetId="7">#REF!</definedName>
    <definedName name="PGA" localSheetId="0">#REF!</definedName>
    <definedName name="PGA">#REF!</definedName>
    <definedName name="PGAcalcOfft" localSheetId="7">#REF!</definedName>
    <definedName name="PGAcalcOfft" localSheetId="0">#REF!</definedName>
    <definedName name="PGAcalcOfft">#REF!</definedName>
    <definedName name="pgnums" localSheetId="0">#REF!</definedName>
    <definedName name="pgnums">#REF!</definedName>
    <definedName name="Phone_exp" localSheetId="7">#REF!</definedName>
    <definedName name="Phone_exp">#REF!</definedName>
    <definedName name="pipe" localSheetId="0">#REF!</definedName>
    <definedName name="pipe">#REF!</definedName>
    <definedName name="PJM" localSheetId="0">#REF!</definedName>
    <definedName name="PJM">#REF!</definedName>
    <definedName name="PL" localSheetId="0">#REF!</definedName>
    <definedName name="PL">#REF!</definedName>
    <definedName name="PL_TRANS" localSheetId="0">#REF!</definedName>
    <definedName name="PL_TRANS">#REF!</definedName>
    <definedName name="PLADJ" localSheetId="0">#REF!</definedName>
    <definedName name="PLADJ">#REF!</definedName>
    <definedName name="PlanName" localSheetId="0">#REF!</definedName>
    <definedName name="PlanName">#REF!</definedName>
    <definedName name="Plant_Output_KW" localSheetId="0">#REF!</definedName>
    <definedName name="Plant_Output_KW">#REF!</definedName>
    <definedName name="Plant_Output_MW" localSheetId="0">#REF!</definedName>
    <definedName name="Plant_Output_MW">#REF!</definedName>
    <definedName name="PlantProceeds" localSheetId="7">#REF!</definedName>
    <definedName name="PlantProceeds" localSheetId="0">#REF!</definedName>
    <definedName name="PlantProceeds">#REF!</definedName>
    <definedName name="Plants" localSheetId="0">#REF!</definedName>
    <definedName name="Plants">#REF!</definedName>
    <definedName name="PLAT" localSheetId="0">#REF!</definedName>
    <definedName name="PLAT">#REF!</definedName>
    <definedName name="Platinum_Recovery_Solutions__CCA" localSheetId="0">#REF!</definedName>
    <definedName name="Platinum_Recovery_Solutions__CCA">#REF!</definedName>
    <definedName name="PLATTS" localSheetId="0">#REF!</definedName>
    <definedName name="PLATTS">#REF!</definedName>
    <definedName name="PLLY" localSheetId="0">#REF!</definedName>
    <definedName name="PLLY">#REF!</definedName>
    <definedName name="PLLYADJ" localSheetId="0">#REF!</definedName>
    <definedName name="PLLYADJ">#REF!</definedName>
    <definedName name="PlnChgPBO.py" localSheetId="0">#REF!</definedName>
    <definedName name="PlnChgPBO.py">#REF!</definedName>
    <definedName name="PlnChgPBOProVal" localSheetId="0">#REF!</definedName>
    <definedName name="PlnChgPBOProVal">#REF!</definedName>
    <definedName name="PLOP" localSheetId="0">#REF!</definedName>
    <definedName name="PLOP">#REF!</definedName>
    <definedName name="PLOPADJ" localSheetId="0">#REF!</definedName>
    <definedName name="PLOPADJ">#REF!</definedName>
    <definedName name="PLTRANSADJ" localSheetId="0">#REF!</definedName>
    <definedName name="PLTRANSADJ">#REF!</definedName>
    <definedName name="pool397" localSheetId="19"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pool397" localSheetId="7"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pool397" localSheetId="0"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pool397"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portfolio" localSheetId="0">#REF!</definedName>
    <definedName name="portfolio">#REF!</definedName>
    <definedName name="POSTBANK" localSheetId="7">#REF!</definedName>
    <definedName name="POSTBANK" localSheetId="0">#REF!</definedName>
    <definedName name="POSTBANK">#REF!</definedName>
    <definedName name="postby" localSheetId="0">#REF!</definedName>
    <definedName name="postby">#REF!</definedName>
    <definedName name="POWER_FACTOR" localSheetId="0">#REF!</definedName>
    <definedName name="POWER_FACTOR">#REF!</definedName>
    <definedName name="Power_Plant_Name">"Ilijan, Phillipines (1200 MW)"</definedName>
    <definedName name="Power51Header">#REF!</definedName>
    <definedName name="Power52">#REF!</definedName>
    <definedName name="Power52Header">#REF!</definedName>
    <definedName name="Power53">#REF!</definedName>
    <definedName name="Power53Header">#REF!</definedName>
    <definedName name="Power54">#REF!</definedName>
    <definedName name="Power54Header">#REF!</definedName>
    <definedName name="Power55">#REF!</definedName>
    <definedName name="Power55Header">#REF!</definedName>
    <definedName name="Power56">#REF!</definedName>
    <definedName name="Power56Header">#REF!</definedName>
    <definedName name="PowerHeader">#REF!</definedName>
    <definedName name="PowerSum">#REF!</definedName>
    <definedName name="PP_sensitivity" localSheetId="0">#REF!</definedName>
    <definedName name="PP_sensitivity">#REF!</definedName>
    <definedName name="pploc1" localSheetId="7">#REF!</definedName>
    <definedName name="pploc1" localSheetId="0">#REF!</definedName>
    <definedName name="pploc1">#REF!</definedName>
    <definedName name="pploc2" localSheetId="7">#REF!</definedName>
    <definedName name="pploc2">#REF!</definedName>
    <definedName name="pploc3" localSheetId="7">#REF!</definedName>
    <definedName name="pploc3">#REF!</definedName>
    <definedName name="pptot1">#REF!</definedName>
    <definedName name="pptot2">#REF!</definedName>
    <definedName name="pptot3">#REF!</definedName>
    <definedName name="Prem">#REF!</definedName>
    <definedName name="Preparer" localSheetId="0">#REF!</definedName>
    <definedName name="Preparer">#REF!</definedName>
    <definedName name="PRet" localSheetId="0">#REF!</definedName>
    <definedName name="PRet">#REF!</definedName>
    <definedName name="PREVCOSTROW1" localSheetId="7">#REF!</definedName>
    <definedName name="PREVCOSTROW1" localSheetId="0">#REF!</definedName>
    <definedName name="PREVCOSTROW1">#REF!</definedName>
    <definedName name="PREVCOSTROW2" localSheetId="7">#REF!</definedName>
    <definedName name="PREVCOSTROW2" localSheetId="0">#REF!</definedName>
    <definedName name="PREVCOSTROW2">#REF!</definedName>
    <definedName name="PREVRATES" localSheetId="7">#REF!</definedName>
    <definedName name="PREVRATES" localSheetId="0">#REF!</definedName>
    <definedName name="PREVRATES">#REF!</definedName>
    <definedName name="PREVRATESA" localSheetId="7">#REF!</definedName>
    <definedName name="PREVRATESA" localSheetId="0">#REF!</definedName>
    <definedName name="PREVRATESA">#REF!</definedName>
    <definedName name="PrevRatesA1" localSheetId="7">#REF!</definedName>
    <definedName name="PrevRatesA1" localSheetId="0">#REF!</definedName>
    <definedName name="PrevRatesA1">#REF!</definedName>
    <definedName name="PREVRATESA2" localSheetId="7">#REF!</definedName>
    <definedName name="PREVRATESA2" localSheetId="0">#REF!</definedName>
    <definedName name="PREVRATESA2">#REF!</definedName>
    <definedName name="prevRatesB" localSheetId="7">#REF!</definedName>
    <definedName name="prevRatesB" localSheetId="0">#REF!</definedName>
    <definedName name="prevRatesB">#REF!</definedName>
    <definedName name="PrevRatesB1" localSheetId="0">#REF!</definedName>
    <definedName name="PrevRatesB1">#REF!</definedName>
    <definedName name="PREVRATESC" localSheetId="0">#REF!</definedName>
    <definedName name="PREVRATESC">#REF!</definedName>
    <definedName name="PREVRATESD" localSheetId="0">#REF!</definedName>
    <definedName name="PREVRATESD">#REF!</definedName>
    <definedName name="PrevRatesE" localSheetId="0">#REF!</definedName>
    <definedName name="PrevRatesE">#REF!</definedName>
    <definedName name="PrgmZoneAllocChanges" localSheetId="0">#REF!</definedName>
    <definedName name="PrgmZoneAllocChanges">#REF!</definedName>
    <definedName name="PRINT" localSheetId="0">#REF!</definedName>
    <definedName name="PRINT">#REF!</definedName>
    <definedName name="Print.Start" localSheetId="7">#REF!</definedName>
    <definedName name="Print.Start">#REF!</definedName>
    <definedName name="_xlnm.Print_Area" localSheetId="4">'A3.2-EDIT-DDIT.dtl'!$A$1:$I$58</definedName>
    <definedName name="_xlnm.Print_Area" localSheetId="0">#REF!</definedName>
    <definedName name="_xlnm.Print_Area">#REF!</definedName>
    <definedName name="Print_Area_MI" localSheetId="7">#REF!</definedName>
    <definedName name="Print_Area_MI" localSheetId="0">#REF!</definedName>
    <definedName name="Print_Area_MI">#REF!</definedName>
    <definedName name="Print_Area1" localSheetId="7">#REF!</definedName>
    <definedName name="Print_Area1">#REF!</definedName>
    <definedName name="Print_Area2">#REF!</definedName>
    <definedName name="Print_Employee_Definitions">#REF!</definedName>
    <definedName name="print_est">#REF!</definedName>
    <definedName name="print_est_aries">#REF!</definedName>
    <definedName name="print_estimate">#REF!</definedName>
    <definedName name="Print_Functional_Definition">#REF!</definedName>
    <definedName name="Print_Menu">#REF!</definedName>
    <definedName name="_xlnm.Print_Titles">#REF!</definedName>
    <definedName name="Print1">#REF!</definedName>
    <definedName name="Print3">#REF!</definedName>
    <definedName name="Print4">#REF!</definedName>
    <definedName name="Print5">#REF!</definedName>
    <definedName name="PrintArea">#REF!</definedName>
    <definedName name="PRIOR180S" localSheetId="0">#REF!</definedName>
    <definedName name="PRIOR180S">#REF!</definedName>
    <definedName name="priorFY" localSheetId="0">#REF!</definedName>
    <definedName name="priorFY">#REF!</definedName>
    <definedName name="PRLVJCOMCOST" localSheetId="0">#REF!</definedName>
    <definedName name="PRLVJCOMCOST">#REF!</definedName>
    <definedName name="PRLVJDEMCOST" localSheetId="0">#REF!</definedName>
    <definedName name="PRLVJDEMCOST">#REF!</definedName>
    <definedName name="Prod" localSheetId="7">#REF!</definedName>
    <definedName name="Prod" localSheetId="0">#REF!</definedName>
    <definedName name="Prod">#REF!</definedName>
    <definedName name="Prod_Type" localSheetId="7">#REF!</definedName>
    <definedName name="Prod_Type">#REF!</definedName>
    <definedName name="ProgramsMgmtRev1" localSheetId="0">#REF!</definedName>
    <definedName name="ProgramsMgmtRev1">#REF!</definedName>
    <definedName name="ProgramsMgmtRev2" localSheetId="0">#REF!</definedName>
    <definedName name="ProgramsMgmtRev2">#REF!</definedName>
    <definedName name="ProgramsNIWalk" localSheetId="0">#REF!</definedName>
    <definedName name="ProgramsNIWalk">#REF!</definedName>
    <definedName name="ProgramsQPack1" localSheetId="0">#REF!</definedName>
    <definedName name="ProgramsQPack1">#REF!</definedName>
    <definedName name="ProgramsQPack2" localSheetId="0">#REF!</definedName>
    <definedName name="ProgramsQPack2">#REF!</definedName>
    <definedName name="ProjectManager" localSheetId="7">#REF!</definedName>
    <definedName name="ProjectManager" localSheetId="0">#REF!</definedName>
    <definedName name="ProjectManager">#REF!</definedName>
    <definedName name="ProjectType" localSheetId="0">#REF!</definedName>
    <definedName name="ProjectType">#REF!</definedName>
    <definedName name="projfact">0.75</definedName>
    <definedName name="ProjIDList">#REF!</definedName>
    <definedName name="ProposedRate91">#REF!</definedName>
    <definedName name="PROVISION">#REF!</definedName>
    <definedName name="PRSVJCOMMCOST" localSheetId="7">#REF!</definedName>
    <definedName name="PRSVJCOMMCOST" localSheetId="0">#REF!</definedName>
    <definedName name="PRSVJCOMMCOST">#REF!</definedName>
    <definedName name="PRSVJDEMCOST" localSheetId="7">#REF!</definedName>
    <definedName name="PRSVJDEMCOST" localSheetId="0">#REF!</definedName>
    <definedName name="PRSVJDEMCOST">#REF!</definedName>
    <definedName name="PS_BU_s" localSheetId="7">#REF!</definedName>
    <definedName name="PS_BU_s">#REF!</definedName>
    <definedName name="PSACNT" localSheetId="0">#REF!</definedName>
    <definedName name="PSACNT">#REF!</definedName>
    <definedName name="PSACNTS" localSheetId="0">#REF!</definedName>
    <definedName name="PSACNTS">#REF!</definedName>
    <definedName name="PSClass" localSheetId="0">#REF!</definedName>
    <definedName name="PSClass">#REF!</definedName>
    <definedName name="PSCo_COS">#REF!</definedName>
    <definedName name="psrate">#REF!</definedName>
    <definedName name="psres" localSheetId="0">#REF!</definedName>
    <definedName name="psres">#REF!</definedName>
    <definedName name="PT180COMBO" localSheetId="0">#REF!</definedName>
    <definedName name="PT180COMBO">#REF!</definedName>
    <definedName name="PT180KN" localSheetId="0">#REF!</definedName>
    <definedName name="PT180KN">#REF!</definedName>
    <definedName name="PT180NGPL" localSheetId="0">#REF!</definedName>
    <definedName name="PT180NGPL">#REF!</definedName>
    <definedName name="PT180NNG" localSheetId="0">#REF!</definedName>
    <definedName name="PT180NNG">#REF!</definedName>
    <definedName name="PTitle" localSheetId="0">#REF!</definedName>
    <definedName name="PTitle">#REF!</definedName>
    <definedName name="PTMWE" localSheetId="7">#REF!</definedName>
    <definedName name="PTMWE">#REF!</definedName>
    <definedName name="PUB_UserID" hidden="1">"QUARKS"</definedName>
    <definedName name="Purch13373" localSheetId="7">#REF!</definedName>
    <definedName name="Purch13373">#REF!</definedName>
    <definedName name="Purch13379" localSheetId="7">#REF!</definedName>
    <definedName name="Purch13379">#REF!</definedName>
    <definedName name="PURCHASES" localSheetId="7">#REF!</definedName>
    <definedName name="PURCHASES">#REF!</definedName>
    <definedName name="PurchData" localSheetId="0">#REF!</definedName>
    <definedName name="PurchData">#REF!</definedName>
    <definedName name="Purchheading" localSheetId="0">#REF!</definedName>
    <definedName name="Purchheading">#REF!</definedName>
    <definedName name="Push" localSheetId="0">_xll.DBS6(#REF!,#REF!,#REF!,#REF!,#REF!,#REF!,#REF!,#REF!)</definedName>
    <definedName name="Push">_xll.DBS6(#REF!,#REF!,#REF!,#REF!,#REF!,#REF!,#REF!,#REF!)</definedName>
    <definedName name="Push2" localSheetId="0">_xll.DBS6(#REF!,#REF!,#REF!,#REF!,#REF!,#REF!,#REF!,#REF!)</definedName>
    <definedName name="Push2">_xll.DBS6(#REF!,#REF!,#REF!,#REF!,#REF!,#REF!,#REF!,#REF!)</definedName>
    <definedName name="PVBftPmtsRDS" localSheetId="7">#REF!</definedName>
    <definedName name="PVBftPmtsRDS" localSheetId="0">#REF!</definedName>
    <definedName name="PVBftPmtsRDS">#REF!</definedName>
    <definedName name="Q" localSheetId="0">#REF!</definedName>
    <definedName name="Q">#REF!</definedName>
    <definedName name="q_MTEP06_App_AB_Facility" localSheetId="0">#REF!</definedName>
    <definedName name="q_MTEP06_App_AB_Facility">#REF!</definedName>
    <definedName name="q_MTEP06_App_AB_Projects">#REF!</definedName>
    <definedName name="qmat">#REF!</definedName>
    <definedName name="qrysystemload" localSheetId="7">#REF!</definedName>
    <definedName name="qrysystemload">#REF!</definedName>
    <definedName name="QTR">#REF!</definedName>
    <definedName name="qtrinfo">#REF!</definedName>
    <definedName name="quality" localSheetId="0">#REF!</definedName>
    <definedName name="quality">#REF!</definedName>
    <definedName name="qwwww8" localSheetId="19" hidden="1">{0,0,0,0;0,0,0,0;0,0,0,0;0,0,0,0;0,0,0,0;0,0,0,0}</definedName>
    <definedName name="qwwww8" localSheetId="0" hidden="1">{0,0,0,0;0,0,0,0;0,0,0,0;0,0,0,0;0,0,0,0;0,0,0,0}</definedName>
    <definedName name="qwwww8" hidden="1">{0,0,0,0;0,0,0,0;0,0,0,0;0,0,0,0;0,0,0,0;0,0,0,0}</definedName>
    <definedName name="RACC">#REF!</definedName>
    <definedName name="RATE" localSheetId="0">#REF!</definedName>
    <definedName name="RATE">#REF!</definedName>
    <definedName name="RateClass" localSheetId="0">#REF!</definedName>
    <definedName name="RateClass">#REF!</definedName>
    <definedName name="RATES" localSheetId="7">#REF!</definedName>
    <definedName name="RATES">#REF!</definedName>
    <definedName name="rating_case" localSheetId="0">#REF!</definedName>
    <definedName name="rating_case">#REF!</definedName>
    <definedName name="ratios" localSheetId="0">#REF!</definedName>
    <definedName name="ratios">#REF!</definedName>
    <definedName name="RBCustomer">#REF!</definedName>
    <definedName name="RCITYM">#REF!</definedName>
    <definedName name="RCITYS">#REF!</definedName>
    <definedName name="RCITYST">#REF!</definedName>
    <definedName name="RCITYT">#REF!</definedName>
    <definedName name="Rcls" localSheetId="7">#REF!</definedName>
    <definedName name="Rcls">#REF!</definedName>
    <definedName name="RDS" localSheetId="0">#REF!</definedName>
    <definedName name="RDS">#REF!</definedName>
    <definedName name="RDS.py" localSheetId="0">#REF!</definedName>
    <definedName name="RDS.py">#REF!</definedName>
    <definedName name="REC_PG1" localSheetId="7">#REF!</definedName>
    <definedName name="REC_PG1" localSheetId="0">#REF!</definedName>
    <definedName name="REC_PG1">#REF!</definedName>
    <definedName name="REC_PG2" localSheetId="7">#REF!</definedName>
    <definedName name="REC_PG2">#REF!</definedName>
    <definedName name="recap" localSheetId="7">#REF!</definedName>
    <definedName name="recap">#REF!</definedName>
    <definedName name="Recorded_Year_Hours_per_month">#REF!</definedName>
    <definedName name="_xlnm.Recorder">#REF!</definedName>
    <definedName name="Recover" localSheetId="0">#REF!</definedName>
    <definedName name="Recover">#REF!</definedName>
    <definedName name="REMIT" localSheetId="7">#REF!</definedName>
    <definedName name="REMIT" localSheetId="0">#REF!</definedName>
    <definedName name="REMIT">#REF!</definedName>
    <definedName name="RepairedName0012" hidden="1">"iQShowAnnual"</definedName>
    <definedName name="RepairedName0679" hidden="1">"iQShowAnnual"</definedName>
    <definedName name="RepairedName3487" hidden="1">"c27"</definedName>
    <definedName name="RepairedName8062" hidden="1">"c3036"</definedName>
    <definedName name="report_col" localSheetId="7">#REF!</definedName>
    <definedName name="report_col">#REF!</definedName>
    <definedName name="Report_Date" localSheetId="0">#REF!</definedName>
    <definedName name="Report_Date">#REF!</definedName>
    <definedName name="Report_Month" localSheetId="0">#REF!</definedName>
    <definedName name="Report_Month">#REF!</definedName>
    <definedName name="ReportTitle1" localSheetId="0">#REF!</definedName>
    <definedName name="ReportTitle1">#REF!</definedName>
    <definedName name="rerun_print" localSheetId="7">#REF!</definedName>
    <definedName name="rerun_print">#REF!</definedName>
    <definedName name="RERUN48" localSheetId="7">#REF!</definedName>
    <definedName name="RERUN48">#REF!</definedName>
    <definedName name="RERUN90" localSheetId="7">#REF!</definedName>
    <definedName name="RERUN90">#REF!</definedName>
    <definedName name="RerunDiar90">#REF!</definedName>
    <definedName name="RES" localSheetId="0">#REF!</definedName>
    <definedName name="RES">#REF!</definedName>
    <definedName name="Reserve" localSheetId="7">#REF!</definedName>
    <definedName name="Reserve">#REF!</definedName>
    <definedName name="RESERVE_SUMMARY" localSheetId="7">#REF!</definedName>
    <definedName name="RESERVE_SUMMARY">#REF!</definedName>
    <definedName name="Reserve2011">#REF!</definedName>
    <definedName name="resource" localSheetId="0">#REF!</definedName>
    <definedName name="resource">#REF!</definedName>
    <definedName name="restloc1" localSheetId="7">#REF!</definedName>
    <definedName name="restloc1" localSheetId="0">#REF!</definedName>
    <definedName name="restloc1">#REF!</definedName>
    <definedName name="restloc2" localSheetId="7">#REF!</definedName>
    <definedName name="restloc2">#REF!</definedName>
    <definedName name="restloc3" localSheetId="7">#REF!</definedName>
    <definedName name="restloc3">#REF!</definedName>
    <definedName name="resttot1">#REF!</definedName>
    <definedName name="resttot2">#REF!</definedName>
    <definedName name="resttot3">#REF!</definedName>
    <definedName name="Ret">#REF!</definedName>
    <definedName name="retI" localSheetId="0">#REF!</definedName>
    <definedName name="retI">#REF!</definedName>
    <definedName name="retII" localSheetId="0">#REF!</definedName>
    <definedName name="retII">#REF!</definedName>
    <definedName name="retIII" localSheetId="0">#REF!</definedName>
    <definedName name="retIII">#REF!</definedName>
    <definedName name="retiree" localSheetId="0">#REF!</definedName>
    <definedName name="retiree">#REF!</definedName>
    <definedName name="retirees" localSheetId="0">#REF!</definedName>
    <definedName name="retirees">#REF!</definedName>
    <definedName name="retireesIV" localSheetId="0">#REF!</definedName>
    <definedName name="retireesIV">#REF!</definedName>
    <definedName name="retIV" localSheetId="0">#REF!</definedName>
    <definedName name="retIV">#REF!</definedName>
    <definedName name="REV" localSheetId="7">#REF!</definedName>
    <definedName name="REV">#REF!</definedName>
    <definedName name="revreq">#REF!</definedName>
    <definedName name="REVSUM" localSheetId="7">#REF!</definedName>
    <definedName name="REVSUM">#REF!</definedName>
    <definedName name="revvar">#REF!</definedName>
    <definedName name="RFRANM">#REF!</definedName>
    <definedName name="RFRANT">#REF!</definedName>
    <definedName name="RID" localSheetId="7">#REF!</definedName>
    <definedName name="RID">#REF!</definedName>
    <definedName name="risk" localSheetId="0">#REF!</definedName>
    <definedName name="risk">#REF!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MT_databridge_HideLive">"off"</definedName>
    <definedName name="RMT_databridge_LiveDataColor">0</definedName>
    <definedName name="RMT_DataBridge_Template_File">""</definedName>
    <definedName name="RMT_DataBridge_Template_Sheet">""</definedName>
    <definedName name="RMT_DataBridge_Template_Type">""</definedName>
    <definedName name="RMT_databridge_UserLiveDataColor">" "</definedName>
    <definedName name="RMT_databridge_UserWIPDataColor">" "</definedName>
    <definedName name="RMT_databridge_UseWIP">"off"</definedName>
    <definedName name="RMT_databridge_WIPDataColor">1</definedName>
    <definedName name="Rnd" localSheetId="0">#REF!</definedName>
    <definedName name="Rnd">#REF!</definedName>
    <definedName name="RndEBOBftPmts.0.py" localSheetId="0">#REF!</definedName>
    <definedName name="RndEBOBftPmts.0.py">#REF!</definedName>
    <definedName name="RndEBOBftPmts.2.py" localSheetId="0">#REF!</definedName>
    <definedName name="RndEBOBftPmts.2.py">#REF!</definedName>
    <definedName name="RndEBOBftPmts.3.py" localSheetId="0">#REF!</definedName>
    <definedName name="RndEBOBftPmts.3.py">#REF!</definedName>
    <definedName name="RndEBOBftPmts.4.py" localSheetId="0">#REF!</definedName>
    <definedName name="RndEBOBftPmts.4.py">#REF!</definedName>
    <definedName name="RndEBOBftPmts.5.py" localSheetId="0">#REF!</definedName>
    <definedName name="RndEBOBftPmts.5.py">#REF!</definedName>
    <definedName name="RndEBOBftPmts.6_10.py" localSheetId="0">#REF!</definedName>
    <definedName name="RndEBOBftPmts.6_10.py">#REF!</definedName>
    <definedName name="RndEBORDSBftPmts.0.py" localSheetId="0">#REF!</definedName>
    <definedName name="RndEBORDSBftPmts.0.py">#REF!</definedName>
    <definedName name="RndEBORDSBftPmts.2.py" localSheetId="0">#REF!</definedName>
    <definedName name="RndEBORDSBftPmts.2.py">#REF!</definedName>
    <definedName name="RndEBORDSBftPmts.3.py" localSheetId="0">#REF!</definedName>
    <definedName name="RndEBORDSBftPmts.3.py">#REF!</definedName>
    <definedName name="RndEBORDSBftPmts.4.py" localSheetId="0">#REF!</definedName>
    <definedName name="RndEBORDSBftPmts.4.py">#REF!</definedName>
    <definedName name="RndEBORDSBftPmts.5.py" localSheetId="0">#REF!</definedName>
    <definedName name="RndEBORDSBftPmts.5.py">#REF!</definedName>
    <definedName name="RndEBORDSBftPmts.6_10.py" localSheetId="0">#REF!</definedName>
    <definedName name="RndEBORDSBftPmts.6_10.py">#REF!</definedName>
    <definedName name="rngCountries" localSheetId="0">#REF!</definedName>
    <definedName name="rngCountries">#REF!</definedName>
    <definedName name="RollingHills" localSheetId="0">#REF!</definedName>
    <definedName name="RollingHills">#REF!</definedName>
    <definedName name="ROR" localSheetId="0">#REF!</definedName>
    <definedName name="ROR">#REF!</definedName>
    <definedName name="RowDetails1" localSheetId="0">#REF!</definedName>
    <definedName name="RowDetails1">#REF!</definedName>
    <definedName name="rpt" localSheetId="19" hidden="1">{#N/A,#N/A,FALSE,"PurCalc"}</definedName>
    <definedName name="rpt" localSheetId="7" hidden="1">{#N/A,#N/A,FALSE,"PurCalc"}</definedName>
    <definedName name="rpt" localSheetId="0" hidden="1">{#N/A,#N/A,FALSE,"PurCalc"}</definedName>
    <definedName name="rpt" hidden="1">{#N/A,#N/A,FALSE,"PurCalc"}</definedName>
    <definedName name="rr" localSheetId="0">#REF!</definedName>
    <definedName name="rr">#REF!</definedName>
    <definedName name="RRBT" localSheetId="0">#REF!</definedName>
    <definedName name="RRBT">#REF!</definedName>
    <definedName name="RRUCO" localSheetId="0">#REF!</definedName>
    <definedName name="RRUCO">#REF!</definedName>
    <definedName name="RSTATE">#REF!</definedName>
    <definedName name="ruth" localSheetId="19"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ruth" localSheetId="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ruth" localSheetId="0"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ruth"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RxTrendNY" localSheetId="0">#REF!</definedName>
    <definedName name="RxTrendNY">#REF!</definedName>
    <definedName name="RxTrendNY.py" localSheetId="0">#REF!</definedName>
    <definedName name="RxTrendNY.py">#REF!</definedName>
    <definedName name="RxTrendNYdiscl" localSheetId="0">#REF!</definedName>
    <definedName name="RxTrendNYdiscl">#REF!</definedName>
    <definedName name="RxTrendNYdiscl.py" localSheetId="0">#REF!</definedName>
    <definedName name="RxTrendNYdiscl.py">#REF!</definedName>
    <definedName name="RxUltimateTrend" localSheetId="0">#REF!</definedName>
    <definedName name="RxUltimateTrend">#REF!</definedName>
    <definedName name="RxUltimateTrend.py" localSheetId="0">#REF!</definedName>
    <definedName name="RxUltimateTrend.py">#REF!</definedName>
    <definedName name="RxUltimateTrendDiscl" localSheetId="0">#REF!</definedName>
    <definedName name="RxUltimateTrendDiscl">#REF!</definedName>
    <definedName name="RxUltimateTrendDiscl.py" localSheetId="0">#REF!</definedName>
    <definedName name="RxUltimateTrendDiscl.py">#REF!</definedName>
    <definedName name="RxUltimateTrendYr" localSheetId="0">#REF!</definedName>
    <definedName name="RxUltimateTrendYr">#REF!</definedName>
    <definedName name="RxUltimateTrendYr.py" localSheetId="0">#REF!</definedName>
    <definedName name="RxUltimateTrendYr.py">#REF!</definedName>
    <definedName name="RxUltimateTrendYrDiscl" localSheetId="0">#REF!</definedName>
    <definedName name="RxUltimateTrendYrDiscl">#REF!</definedName>
    <definedName name="RxUltimateTrendYrDiscl.py" localSheetId="0">#REF!</definedName>
    <definedName name="RxUltimateTrendYrDiscl.py">#REF!</definedName>
    <definedName name="s" localSheetId="0" hidden="1">#REF!</definedName>
    <definedName name="s" hidden="1">#REF!</definedName>
    <definedName name="s1_a_clr" localSheetId="0">#REF!,#REF!,#REF!,#REF!,#REF!,#REF!,#REF!,#REF!</definedName>
    <definedName name="s1_a_clr">#REF!,#REF!,#REF!,#REF!,#REF!,#REF!,#REF!,#REF!</definedName>
    <definedName name="s1_b_clr" localSheetId="0">#REF!,#REF!,#REF!,#REF!,#REF!,#REF!</definedName>
    <definedName name="s1_b_clr">#REF!,#REF!,#REF!,#REF!,#REF!,#REF!</definedName>
    <definedName name="s14_clr" localSheetId="7">#REF!,#REF!</definedName>
    <definedName name="s14_clr" localSheetId="0">#REF!,#REF!</definedName>
    <definedName name="s14_clr">#REF!,#REF!</definedName>
    <definedName name="s14a_ly" localSheetId="0">#REF!</definedName>
    <definedName name="s14a_ly">#REF!</definedName>
    <definedName name="s14a_ty" localSheetId="0">#REF!</definedName>
    <definedName name="s14a_ty">#REF!</definedName>
    <definedName name="s14b_ly" localSheetId="0">#REF!</definedName>
    <definedName name="s14b_ly">#REF!</definedName>
    <definedName name="s14b_ty">#REF!</definedName>
    <definedName name="s14c_ly">#REF!</definedName>
    <definedName name="s14c_ty">#REF!</definedName>
    <definedName name="s14d_ly">#REF!</definedName>
    <definedName name="s14d_ty">#REF!</definedName>
    <definedName name="s14e_ly">#REF!</definedName>
    <definedName name="s14e_ty">#REF!</definedName>
    <definedName name="s14f_ly">#REF!</definedName>
    <definedName name="s14f_ty">#REF!</definedName>
    <definedName name="s15_clr" localSheetId="7">#REF!,#REF!,#REF!</definedName>
    <definedName name="s15_clr" localSheetId="0">#REF!,#REF!,#REF!</definedName>
    <definedName name="s15_clr">#REF!,#REF!,#REF!</definedName>
    <definedName name="s15_clr2" localSheetId="7">#REF!,#REF!,#REF!,#REF!</definedName>
    <definedName name="s15_clr2" localSheetId="0">#REF!,#REF!,#REF!,#REF!</definedName>
    <definedName name="s15_clr2">#REF!,#REF!,#REF!,#REF!</definedName>
    <definedName name="s15a_ly">#REF!</definedName>
    <definedName name="s15a_ty">#REF!</definedName>
    <definedName name="s15b_ly">#REF!</definedName>
    <definedName name="s15b_ty">#REF!</definedName>
    <definedName name="s15c_ly">#REF!</definedName>
    <definedName name="s15c_ty">#REF!</definedName>
    <definedName name="s15d_ly">#REF!</definedName>
    <definedName name="s15d_ty">#REF!</definedName>
    <definedName name="s15e_ly">#REF!</definedName>
    <definedName name="s15e_ty">#REF!</definedName>
    <definedName name="s15f_ly">#REF!</definedName>
    <definedName name="s15f_ty">#REF!</definedName>
    <definedName name="s15g_ly">#REF!</definedName>
    <definedName name="s15g_ty">#REF!</definedName>
    <definedName name="s15h_ly">#REF!</definedName>
    <definedName name="s15h_ty">#REF!</definedName>
    <definedName name="s15i_ly">#REF!</definedName>
    <definedName name="s15i_ty">#REF!</definedName>
    <definedName name="s15j_ly">#REF!</definedName>
    <definedName name="s15j_ty">#REF!</definedName>
    <definedName name="s15k_ly">#REF!</definedName>
    <definedName name="s15k_ty">#REF!</definedName>
    <definedName name="s15l_ly">#REF!</definedName>
    <definedName name="s15l_ty">#REF!</definedName>
    <definedName name="s15m_ly">#REF!</definedName>
    <definedName name="s15m_ty">#REF!</definedName>
    <definedName name="s15n_ly">#REF!</definedName>
    <definedName name="s15n_ty">#REF!</definedName>
    <definedName name="s15o_ly">#REF!</definedName>
    <definedName name="s15o_ty">#REF!</definedName>
    <definedName name="s16_clr" localSheetId="0">#REF!,#REF!</definedName>
    <definedName name="s16_clr">#REF!,#REF!</definedName>
    <definedName name="s17_clr" localSheetId="0">#REF!,#REF!</definedName>
    <definedName name="s17_clr">#REF!,#REF!</definedName>
    <definedName name="s22_clr" localSheetId="0">#REF!,#REF!</definedName>
    <definedName name="s22_clr">#REF!,#REF!</definedName>
    <definedName name="s28_clr" localSheetId="0">#REF!,#REF!,#REF!,#REF!,#REF!</definedName>
    <definedName name="s28_clr">#REF!,#REF!,#REF!,#REF!,#REF!</definedName>
    <definedName name="s33_clr" localSheetId="0">#REF!,#REF!,#REF!,#REF!,#REF!</definedName>
    <definedName name="s33_clr">#REF!,#REF!,#REF!,#REF!,#REF!</definedName>
    <definedName name="s5_clr" localSheetId="0">#REF!,#REF!</definedName>
    <definedName name="s5_clr">#REF!,#REF!</definedName>
    <definedName name="sales" localSheetId="0">#REF!</definedName>
    <definedName name="sales">#REF!</definedName>
    <definedName name="Sales_Ledger_Current" localSheetId="7">#REF!</definedName>
    <definedName name="Sales_Ledger_Current" localSheetId="0">#REF!</definedName>
    <definedName name="Sales_Ledger_Current">#REF!</definedName>
    <definedName name="Sales_Ledger_Current_Eur" localSheetId="7">#REF!</definedName>
    <definedName name="Sales_Ledger_Current_Eur">#REF!</definedName>
    <definedName name="Sales_Ledger_Previous_Eur" localSheetId="7">#REF!</definedName>
    <definedName name="Sales_Ledger_Previous_Eur">#REF!</definedName>
    <definedName name="SalesbyState">#REF!</definedName>
    <definedName name="sample1">#REF!</definedName>
    <definedName name="Sample2">#REF!</definedName>
    <definedName name="SANPAOLO">#REF!</definedName>
    <definedName name="SAPBEXdnldView" hidden="1">"4BH52YMAT8N820NWUACMPXPYX"</definedName>
    <definedName name="SAPBEXhrIndnt" hidden="1">"Wide"</definedName>
    <definedName name="SAPBEXrevision" hidden="1">6</definedName>
    <definedName name="SAPBEXrevision_Plan" hidden="1">2</definedName>
    <definedName name="SAPBEXsysID" hidden="1">"PBW"</definedName>
    <definedName name="SAPBEXwbID" hidden="1">"3NAERQA6H5CV89KLUJUEH447U"</definedName>
    <definedName name="SAPBEXwbID_Plan" hidden="1">"44IGYIZ130YRV2IVIILP4L86L"</definedName>
    <definedName name="SAPCrosstab2" localSheetId="7">#REF!</definedName>
    <definedName name="SAPCrosstab2">#REF!</definedName>
    <definedName name="SAPFuncF4Help" localSheetId="19" hidden="1">Main.SAPF4Help()</definedName>
    <definedName name="SAPFuncF4Help" localSheetId="0" hidden="1">Main.SAPF4Help()</definedName>
    <definedName name="SAPFuncF4Help" hidden="1">Main.SAPF4Help()</definedName>
    <definedName name="SAPFuncF4HelpPwC1" localSheetId="19" hidden="1">Main.SAPF4Help()</definedName>
    <definedName name="SAPFuncF4HelpPwC1" localSheetId="0" hidden="1">Main.SAPF4Help()</definedName>
    <definedName name="SAPFuncF4HelpPwC1" hidden="1">Main.SAPF4Help()</definedName>
    <definedName name="SAPFuncF4HelpPwC3" localSheetId="19" hidden="1">Main.SAPF4Help()</definedName>
    <definedName name="SAPFuncF4HelpPwC3" localSheetId="0" hidden="1">Main.SAPF4Help()</definedName>
    <definedName name="SAPFuncF4HelpPwC3" hidden="1">Main.SAPF4Help()</definedName>
    <definedName name="SAPsysID" hidden="1">"708C5W7SBKP804JT78WJ0JNKI"</definedName>
    <definedName name="SAPwbID" hidden="1">"ARS"</definedName>
    <definedName name="saraaksdf" localSheetId="19"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aaksdf" localSheetId="7"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aaksdf" localSheetId="0"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s">"sas"</definedName>
    <definedName name="SC" localSheetId="0">#REF!</definedName>
    <definedName name="SC">#REF!</definedName>
    <definedName name="SC.py" localSheetId="0">#REF!</definedName>
    <definedName name="SC.py">#REF!</definedName>
    <definedName name="Scale" localSheetId="0">#REF!</definedName>
    <definedName name="Scale">#REF!</definedName>
    <definedName name="Scale_Dollar" localSheetId="19">IF(Scale_D_Title="Thousands",1000,IF(Scale_D_Title="Millions",1000000,1))</definedName>
    <definedName name="Scale_Dollar" localSheetId="7">IF(Scale_D_Title="Thousands",1000,IF(Scale_D_Title="Millions",1000000,1))</definedName>
    <definedName name="Scale_Dollar" localSheetId="0">IF(Scale_D_Title="Thousands",1000,IF(Scale_D_Title="Millions",1000000,1))</definedName>
    <definedName name="Scale_Dollar">IF(Scale_D_Title="Thousands",1000,IF(Scale_D_Title="Millions",1000000,1))</definedName>
    <definedName name="Scale_Volume" localSheetId="19">IF(Scale_V_Title="Mmbtu",10,1)</definedName>
    <definedName name="Scale_Volume" localSheetId="7">IF(Scale_V_Title="Mmbtu",10,1)</definedName>
    <definedName name="Scale_Volume" localSheetId="0">IF(Scale_V_Title="Mmbtu",10,1)</definedName>
    <definedName name="Scale_Volume">IF(Scale_V_Title="Mmbtu",10,1)</definedName>
    <definedName name="sced" localSheetId="7">#REF!</definedName>
    <definedName name="sced" localSheetId="0">#REF!</definedName>
    <definedName name="sced">#REF!</definedName>
    <definedName name="Scenario" localSheetId="0">#REF!</definedName>
    <definedName name="Scenario">#REF!</definedName>
    <definedName name="schedA" localSheetId="7">#REF!</definedName>
    <definedName name="schedA" localSheetId="0">#REF!</definedName>
    <definedName name="schedA">#REF!</definedName>
    <definedName name="schedA1" localSheetId="7">#REF!</definedName>
    <definedName name="schedA1">#REF!</definedName>
    <definedName name="SCHEDB" localSheetId="7">#REF!</definedName>
    <definedName name="SCHEDB">#REF!</definedName>
    <definedName name="SCHEDB1">#REF!</definedName>
    <definedName name="schedc">#REF!</definedName>
    <definedName name="schedC1">#REF!</definedName>
    <definedName name="schedD">#REF!</definedName>
    <definedName name="SCHEDULE">#REF!</definedName>
    <definedName name="ScheduleTitle" localSheetId="0">#REF!</definedName>
    <definedName name="ScheduleTitle">#REF!</definedName>
    <definedName name="ScheduleType2" localSheetId="0">#REF!</definedName>
    <definedName name="ScheduleType2">#REF!</definedName>
    <definedName name="ScheduleTypeB" localSheetId="0">#REF!</definedName>
    <definedName name="ScheduleTypeB">#REF!</definedName>
    <definedName name="ScheduleTypeTitle" localSheetId="0">#REF!</definedName>
    <definedName name="ScheduleTypeTitle">#REF!</definedName>
    <definedName name="SCHEJ" localSheetId="7">#REF!</definedName>
    <definedName name="SCHEJ">#REF!</definedName>
    <definedName name="SCICSensMinus1" localSheetId="0">#REF!</definedName>
    <definedName name="SCICSensMinus1">#REF!</definedName>
    <definedName name="SCICSensMinus1.py" localSheetId="0">#REF!</definedName>
    <definedName name="SCICSensMinus1.py">#REF!</definedName>
    <definedName name="SCICSensPlus1" localSheetId="0">#REF!</definedName>
    <definedName name="SCICSensPlus1">#REF!</definedName>
    <definedName name="SCICSensPlus1.py" localSheetId="0">#REF!</definedName>
    <definedName name="SCICSensPlus1.py">#REF!</definedName>
    <definedName name="scope1" localSheetId="0">#REF!</definedName>
    <definedName name="scope1">#REF!</definedName>
    <definedName name="sdfg" localSheetId="0">#REF!</definedName>
    <definedName name="sdfg">#REF!</definedName>
    <definedName name="SE_Int_Exp" localSheetId="0">#REF!,#REF!</definedName>
    <definedName name="SE_Int_Exp">#REF!,#REF!</definedName>
    <definedName name="Seasons" localSheetId="0">#REF!</definedName>
    <definedName name="Seasons">#REF!</definedName>
    <definedName name="seb" localSheetId="0">#REF!</definedName>
    <definedName name="seb">#REF!</definedName>
    <definedName name="sencount" hidden="1">1</definedName>
    <definedName name="sep" localSheetId="0">#REF!</definedName>
    <definedName name="sep">#REF!</definedName>
    <definedName name="set" localSheetId="0">#REF!</definedName>
    <definedName name="set">#REF!</definedName>
    <definedName name="SETTCOMP" localSheetId="7">#REF!</definedName>
    <definedName name="SETTCOMP">#REF!</definedName>
    <definedName name="SFN" localSheetId="7">#REF!</definedName>
    <definedName name="SFN">#REF!</definedName>
    <definedName name="SFV">#REF!</definedName>
    <definedName name="SHARON">#REF!</definedName>
    <definedName name="SHIP">#REF!</definedName>
    <definedName name="shit" localSheetId="19" hidden="1">{"'O&amp;M 2000'!$A$1:$T$24"}</definedName>
    <definedName name="shit" localSheetId="0" hidden="1">{"'O&amp;M 2000'!$A$1:$T$24"}</definedName>
    <definedName name="shit" hidden="1">{"'O&amp;M 2000'!$A$1:$T$24"}</definedName>
    <definedName name="shop">60000/12</definedName>
    <definedName name="SILVERFAC">#REF!</definedName>
    <definedName name="SILVERLF">#REF!</definedName>
    <definedName name="SILVERMW">#REF!</definedName>
    <definedName name="SILVERMWH">#REF!</definedName>
    <definedName name="SL_MTH" localSheetId="0">#REF!</definedName>
    <definedName name="SL_MTH">#REF!</definedName>
    <definedName name="SL_QTD" localSheetId="0">#REF!</definedName>
    <definedName name="SL_QTD">#REF!</definedName>
    <definedName name="SL_YTD" localSheetId="0">#REF!</definedName>
    <definedName name="SL_YTD">#REF!</definedName>
    <definedName name="SLData" localSheetId="0">#REF!</definedName>
    <definedName name="SLData">#REF!</definedName>
    <definedName name="SLData2">#REF!</definedName>
    <definedName name="SMALL" localSheetId="0">#REF!</definedName>
    <definedName name="SMALL">#REF!</definedName>
    <definedName name="smvol" localSheetId="7">#REF!</definedName>
    <definedName name="smvol" localSheetId="0">#REF!</definedName>
    <definedName name="smvol">#REF!</definedName>
    <definedName name="SNS" localSheetId="0">#REF!,#REF!</definedName>
    <definedName name="SNS">#REF!,#REF!</definedName>
    <definedName name="SO2BTU" localSheetId="7">#REF!</definedName>
    <definedName name="SO2BTU">#REF!</definedName>
    <definedName name="SO2INVOICE" localSheetId="7">#REF!</definedName>
    <definedName name="SO2INVOICE">#REF!</definedName>
    <definedName name="SO2LINE">#REF!</definedName>
    <definedName name="SO2TONS">#REF!</definedName>
    <definedName name="SOCGEN">#REF!</definedName>
    <definedName name="SOCGENPARIJS" localSheetId="0">#REF!,#REF!</definedName>
    <definedName name="SOCGENPARIJS">#REF!,#REF!</definedName>
    <definedName name="SODAKPGA" localSheetId="7">#REF!</definedName>
    <definedName name="SODAKPGA">#REF!</definedName>
    <definedName name="solver_cvg" hidden="1">0.0001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0</definedName>
    <definedName name="solver_nwt" hidden="1">1</definedName>
    <definedName name="solver_pre" hidden="1">0.000001</definedName>
    <definedName name="solver_rel1" hidden="1">3</definedName>
    <definedName name="solver_rel2" hidden="1">2</definedName>
    <definedName name="solver_rel3" hidden="1">2</definedName>
    <definedName name="solver_rel4" hidden="1">3</definedName>
    <definedName name="solver_rel5" hidden="1">3</definedName>
    <definedName name="solver_rel6" hidden="1">3</definedName>
    <definedName name="solver_rhs1" hidden="1">0</definedName>
    <definedName name="solver_rhs2" hidden="1">0</definedName>
    <definedName name="solver_rhs3" hidden="1">0</definedName>
    <definedName name="solver_rhs4" hidden="1">5320</definedName>
    <definedName name="solver_rhs5" hidden="1">214</definedName>
    <definedName name="solver_rhs6" hidden="1">350</definedName>
    <definedName name="solver_scl" hidden="1">2</definedName>
    <definedName name="solver_sho" hidden="1">2</definedName>
    <definedName name="solver_tim" hidden="1">100</definedName>
    <definedName name="solver_tmp" hidden="1">0</definedName>
    <definedName name="solver_tol" hidden="1">0.05</definedName>
    <definedName name="solver_typ" hidden="1">3</definedName>
    <definedName name="solver_val" hidden="1">49</definedName>
    <definedName name="SOURCE" localSheetId="7">#REF!</definedName>
    <definedName name="SOURCE">#REF!</definedName>
    <definedName name="SPECINVLINE" localSheetId="7">#REF!</definedName>
    <definedName name="SPECINVLINE">#REF!</definedName>
    <definedName name="SpecTermBfts" localSheetId="0">#REF!</definedName>
    <definedName name="SpecTermBfts">#REF!</definedName>
    <definedName name="SpecTermBfts.py" localSheetId="0">#REF!</definedName>
    <definedName name="SpecTermBfts.py">#REF!</definedName>
    <definedName name="SPS_COS" localSheetId="0">#REF!</definedName>
    <definedName name="SPS_COS">#REF!</definedName>
    <definedName name="SSCOMMALLOC" localSheetId="7">#REF!</definedName>
    <definedName name="SSCOMMALLOC" localSheetId="0">#REF!</definedName>
    <definedName name="SSCOMMALLOC">#REF!</definedName>
    <definedName name="STAAL" localSheetId="7">#REF!</definedName>
    <definedName name="STAAL">#REF!</definedName>
    <definedName name="start" localSheetId="7">#REF!</definedName>
    <definedName name="start">#REF!</definedName>
    <definedName name="stat">#REF!</definedName>
    <definedName name="StatAmtCol" localSheetId="7">#REF!</definedName>
    <definedName name="StatAmtCol">#REF!</definedName>
    <definedName name="State" localSheetId="0">#REF!</definedName>
    <definedName name="State">#REF!</definedName>
    <definedName name="STATEIS" localSheetId="7">#REF!</definedName>
    <definedName name="STATEIS" localSheetId="0">#REF!</definedName>
    <definedName name="STATEIS">#REF!</definedName>
    <definedName name="StateTax" localSheetId="0">#REF!</definedName>
    <definedName name="StateTax">#REF!</definedName>
    <definedName name="Station">1</definedName>
    <definedName name="Status" localSheetId="0">#REF!</definedName>
    <definedName name="Status">#REF!</definedName>
    <definedName name="step1" localSheetId="0">#REF!</definedName>
    <definedName name="step1">#REF!</definedName>
    <definedName name="step2" localSheetId="0">#REF!</definedName>
    <definedName name="step2">#REF!</definedName>
    <definedName name="STILL1040" localSheetId="0">#REF!</definedName>
    <definedName name="STILL1040">#REF!</definedName>
    <definedName name="STMTA" localSheetId="7">#REF!</definedName>
    <definedName name="STMTA" localSheetId="0">#REF!</definedName>
    <definedName name="STMTA">#REF!</definedName>
    <definedName name="STMTB" localSheetId="7">#REF!</definedName>
    <definedName name="STMTB">#REF!</definedName>
    <definedName name="STMTC_D1" localSheetId="7">#REF!</definedName>
    <definedName name="STMTC_D1">#REF!</definedName>
    <definedName name="STMTC_D2">#REF!</definedName>
    <definedName name="STMTC_D3">#REF!</definedName>
    <definedName name="STMTE">#REF!</definedName>
    <definedName name="STMTE2">#REF!</definedName>
    <definedName name="STMTF">#REF!</definedName>
    <definedName name="STMTH1P1">#REF!</definedName>
    <definedName name="STMTH1P2">#REF!</definedName>
    <definedName name="STMTH1P3">#REF!</definedName>
    <definedName name="STMTH1P4">#REF!</definedName>
    <definedName name="STMTH2P1">#REF!</definedName>
    <definedName name="STMTH2P2">#REF!</definedName>
    <definedName name="STMTH3">#REF!</definedName>
    <definedName name="STMTH4P1">#REF!</definedName>
    <definedName name="STMTH4P2">#REF!</definedName>
    <definedName name="STMTI1A1">#REF!</definedName>
    <definedName name="STMTI1A2">#REF!</definedName>
    <definedName name="STMTI1A3">#REF!</definedName>
    <definedName name="STMTI1D1">#REF!</definedName>
    <definedName name="STMTI1D2">#REF!</definedName>
    <definedName name="Storage" localSheetId="0">#REF!</definedName>
    <definedName name="Storage">#REF!</definedName>
    <definedName name="STORAGEFDD" localSheetId="7">#REF!</definedName>
    <definedName name="STORAGEFDD" localSheetId="0">#REF!</definedName>
    <definedName name="STORAGEFDD">#REF!</definedName>
    <definedName name="STORAGESVC" localSheetId="7">#REF!</definedName>
    <definedName name="STORAGESVC">#REF!</definedName>
    <definedName name="Stores_by_Division__R__D__S">#REF!</definedName>
    <definedName name="Stores_by_State__City">#REF!</definedName>
    <definedName name="strat1">#REF!</definedName>
    <definedName name="STRATE">#REF!</definedName>
    <definedName name="SUB4_31" localSheetId="7">#REF!</definedName>
    <definedName name="SUB4_31">#REF!</definedName>
    <definedName name="SUB4_8" localSheetId="7">#REF!</definedName>
    <definedName name="SUB4_8">#REF!</definedName>
    <definedName name="SUM" localSheetId="7">#REF!</definedName>
    <definedName name="SUM">#REF!</definedName>
    <definedName name="Sum_Calculation">#REF!</definedName>
    <definedName name="SUMBILL">#REF!</definedName>
    <definedName name="SumForecast">#REF!</definedName>
    <definedName name="SumHistoric">#REF!</definedName>
    <definedName name="summa">#REF!</definedName>
    <definedName name="Summary">#REF!</definedName>
    <definedName name="SUMMARY_MARGIN.A" localSheetId="0">#REF!</definedName>
    <definedName name="SUMMARY_MARGIN.A">#REF!</definedName>
    <definedName name="SUMMARY_MARGIN.A1" localSheetId="0">#REF!</definedName>
    <definedName name="SUMMARY_MARGIN.A1">#REF!</definedName>
    <definedName name="SUMMARY_MARGIN.A2" localSheetId="0">#REF!</definedName>
    <definedName name="SUMMARY_MARGIN.A2">#REF!</definedName>
    <definedName name="SUMMARY_MARGIN.B" localSheetId="0">#REF!</definedName>
    <definedName name="SUMMARY_MARGIN.B">#REF!</definedName>
    <definedName name="SUMMARY_MARGIN.B1" localSheetId="0">#REF!</definedName>
    <definedName name="SUMMARY_MARGIN.B1">#REF!</definedName>
    <definedName name="SUMMARY_MARGIN.C" localSheetId="0">#REF!</definedName>
    <definedName name="SUMMARY_MARGIN.C">#REF!</definedName>
    <definedName name="SUMMARY_MARGIN.D" localSheetId="0">#REF!</definedName>
    <definedName name="SUMMARY_MARGIN.D">#REF!</definedName>
    <definedName name="SUMMARY_MARGIN.E" localSheetId="0">#REF!</definedName>
    <definedName name="SUMMARY_MARGIN.E">#REF!</definedName>
    <definedName name="SUMMARY1" localSheetId="7">#REF!</definedName>
    <definedName name="SUMMARY1" localSheetId="0">#REF!</definedName>
    <definedName name="SUMMARY1">#REF!</definedName>
    <definedName name="SUMMARY2" localSheetId="7">#REF!</definedName>
    <definedName name="SUMMARY2">#REF!</definedName>
    <definedName name="summb" localSheetId="7">#REF!</definedName>
    <definedName name="summb">#REF!</definedName>
    <definedName name="summer" localSheetId="19" hidden="1">{#N/A,#N/A,TRUE,"MarginCalc";#N/A,#N/A,TRUE,"Proposal.kW Firm";#N/A,#N/A,TRUE,"PurCalc";#N/A,#N/A,TRUE,"PurCalc Other"}</definedName>
    <definedName name="summer" localSheetId="7" hidden="1">{#N/A,#N/A,TRUE,"MarginCalc";#N/A,#N/A,TRUE,"Proposal.kW Firm";#N/A,#N/A,TRUE,"PurCalc";#N/A,#N/A,TRUE,"PurCalc Other"}</definedName>
    <definedName name="summer" localSheetId="0" hidden="1">{#N/A,#N/A,TRUE,"MarginCalc";#N/A,#N/A,TRUE,"Proposal.kW Firm";#N/A,#N/A,TRUE,"PurCalc";#N/A,#N/A,TRUE,"PurCalc Other"}</definedName>
    <definedName name="summer" hidden="1">{#N/A,#N/A,TRUE,"MarginCalc";#N/A,#N/A,TRUE,"Proposal.kW Firm";#N/A,#N/A,TRUE,"PurCalc";#N/A,#N/A,TRUE,"PurCalc Other"}</definedName>
    <definedName name="SumPower">#REF!</definedName>
    <definedName name="SumPresRate">#REF!</definedName>
    <definedName name="SumPropRate">#REF!</definedName>
    <definedName name="SumRateBase">#REF!</definedName>
    <definedName name="SumRevClass">#REF!</definedName>
    <definedName name="SumRevPresRate">#REF!</definedName>
    <definedName name="SumRevPropRate">#REF!</definedName>
    <definedName name="SumRevRate">#REF!</definedName>
    <definedName name="SumRevReq">#REF!</definedName>
    <definedName name="Sums" localSheetId="7">#REF!</definedName>
    <definedName name="Sums">#REF!</definedName>
    <definedName name="SumTitle">#REF!</definedName>
    <definedName name="SUPP" localSheetId="0">#REF!</definedName>
    <definedName name="SUPP">#REF!</definedName>
    <definedName name="Supplier_Imbalance" localSheetId="7">#REF!</definedName>
    <definedName name="Supplier_Imbalance" localSheetId="0">#REF!</definedName>
    <definedName name="Supplier_Imbalance">#REF!</definedName>
    <definedName name="svctech" localSheetId="0">#REF!</definedName>
    <definedName name="svctech">#REF!</definedName>
    <definedName name="Swvu.Hedge._.Data._.Sheet." localSheetId="7" hidden="1">#REF!</definedName>
    <definedName name="Swvu.Hedge._.Data._.Sheet." hidden="1">#REF!</definedName>
    <definedName name="Swvu.Hedge._.Graphs." localSheetId="7" hidden="1">#REF!</definedName>
    <definedName name="Swvu.Hedge._.Graphs." hidden="1">#REF!</definedName>
    <definedName name="synergies?" localSheetId="0">#REF!</definedName>
    <definedName name="synergies?">#REF!</definedName>
    <definedName name="t" localSheetId="7">#REF!</definedName>
    <definedName name="t">#REF!</definedName>
    <definedName name="TABLE" localSheetId="0">#REF!</definedName>
    <definedName name="TABLE">#REF!</definedName>
    <definedName name="Tablec" localSheetId="0">#REF!</definedName>
    <definedName name="Tablec">#REF!</definedName>
    <definedName name="tablee" localSheetId="0">#REF!</definedName>
    <definedName name="tablee">#REF!</definedName>
    <definedName name="tablejbh" localSheetId="0">#REF!</definedName>
    <definedName name="tablejbh">#REF!</definedName>
    <definedName name="tablemnb" localSheetId="0">#REF!</definedName>
    <definedName name="tablemnb">#REF!</definedName>
    <definedName name="TableName">"Dummy"</definedName>
    <definedName name="TableOfContents">#REF!</definedName>
    <definedName name="tablephj" localSheetId="0">#REF!</definedName>
    <definedName name="tablephj">#REF!</definedName>
    <definedName name="TABLEQWE" localSheetId="0">#REF!</definedName>
    <definedName name="TABLEQWE">#REF!</definedName>
    <definedName name="TABLERDE" localSheetId="0">#REF!</definedName>
    <definedName name="TABLERDE">#REF!</definedName>
    <definedName name="TABLEXX" localSheetId="0">#REF!</definedName>
    <definedName name="TABLEXX">#REF!</definedName>
    <definedName name="tablez" localSheetId="0">#REF!</definedName>
    <definedName name="tablez">#REF!</definedName>
    <definedName name="target" localSheetId="0">#REF!</definedName>
    <definedName name="target">#REF!</definedName>
    <definedName name="Tax" localSheetId="7">#REF!</definedName>
    <definedName name="Tax">#REF!</definedName>
    <definedName name="Tax_rate" localSheetId="0">#REF!</definedName>
    <definedName name="Tax_rate">#REF!</definedName>
    <definedName name="taxcalc" localSheetId="0">#REF!</definedName>
    <definedName name="taxcalc">#REF!</definedName>
    <definedName name="Taxes" localSheetId="0">#REF!</definedName>
    <definedName name="Taxes">#REF!</definedName>
    <definedName name="TAXFORMULA" localSheetId="7">#REF!</definedName>
    <definedName name="TAXFORMULA" localSheetId="0">#REF!</definedName>
    <definedName name="TAXFORMULA">#REF!</definedName>
    <definedName name="taxrate">0.396</definedName>
    <definedName name="tbl2006_Shared_Service">#REF!</definedName>
    <definedName name="tbl2006_SS_Labor">#REF!</definedName>
    <definedName name="tbl2006_SS_Plant">#REF!</definedName>
    <definedName name="TBLHeader">#REF!</definedName>
    <definedName name="TE" localSheetId="0">#REF!</definedName>
    <definedName name="TE">#REF!</definedName>
    <definedName name="temp" localSheetId="0">#REF!</definedName>
    <definedName name="temp">#REF!</definedName>
    <definedName name="temps" localSheetId="0">#REF!</definedName>
    <definedName name="temps">#REF!</definedName>
    <definedName name="TERMS" localSheetId="0">#REF!</definedName>
    <definedName name="TERMS">#REF!</definedName>
    <definedName name="test" localSheetId="6" hidden="1">{#N/A,#N/A,TRUE,"Facility-Input";#N/A,#N/A,TRUE,"Graphs";#N/A,#N/A,TRUE,"TOTAL"}</definedName>
    <definedName name="test" localSheetId="19" hidden="1">{#N/A,#N/A,TRUE,"Facility-Input";#N/A,#N/A,TRUE,"Graphs";#N/A,#N/A,TRUE,"TOTAL"}</definedName>
    <definedName name="test" localSheetId="7" hidden="1">{#N/A,#N/A,TRUE,"Facility-Input";#N/A,#N/A,TRUE,"Graphs";#N/A,#N/A,TRUE,"TOTAL"}</definedName>
    <definedName name="test" localSheetId="0" hidden="1">{#N/A,#N/A,TRUE,"Facility-Input";#N/A,#N/A,TRUE,"Graphs";#N/A,#N/A,TRUE,"TOTAL"}</definedName>
    <definedName name="test" hidden="1">{"LBO Summary",#N/A,FALSE,"Summary"}</definedName>
    <definedName name="TEST1" localSheetId="6">#REF!</definedName>
    <definedName name="TEST1" localSheetId="19">#REF!</definedName>
    <definedName name="TEST1" localSheetId="7">#REF!</definedName>
    <definedName name="TEST1" localSheetId="0">#REF!</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6" hidden="1">{"LBO Summary",#N/A,FALSE,"Summary";"Income Statement",#N/A,FALSE,"Model";"Cash Flow",#N/A,FALSE,"Model";"Balance Sheet",#N/A,FALSE,"Model";"Working Capital",#N/A,FALSE,"Model";"Pro Forma Balance Sheets",#N/A,FALSE,"PFBS";"Debt Balances",#N/A,FALSE,"Model";"Fee Schedules",#N/A,FALSE,"Model"}</definedName>
    <definedName name="test10" localSheetId="19" hidden="1">{"LBO Summary",#N/A,FALSE,"Summary";"Income Statement",#N/A,FALSE,"Model";"Cash Flow",#N/A,FALSE,"Model";"Balance Sheet",#N/A,FALSE,"Model";"Working Capital",#N/A,FALSE,"Model";"Pro Forma Balance Sheets",#N/A,FALSE,"PFBS";"Debt Balances",#N/A,FALSE,"Model";"Fee Schedules",#N/A,FALSE,"Model"}</definedName>
    <definedName name="test10" localSheetId="0"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6" hidden="1">{"LBO Summary",#N/A,FALSE,"Summary"}</definedName>
    <definedName name="test11" localSheetId="19" hidden="1">{"LBO Summary",#N/A,FALSE,"Summary"}</definedName>
    <definedName name="test11" localSheetId="0" hidden="1">{"LBO Summary",#N/A,FALSE,"Summary"}</definedName>
    <definedName name="test11" hidden="1">{"LBO Summary",#N/A,FALSE,"Summary"}</definedName>
    <definedName name="test12" localSheetId="6" hidden="1">{"assumptions",#N/A,FALSE,"Scenario 1";"valuation",#N/A,FALSE,"Scenario 1"}</definedName>
    <definedName name="test12" localSheetId="19" hidden="1">{"assumptions",#N/A,FALSE,"Scenario 1";"valuation",#N/A,FALSE,"Scenario 1"}</definedName>
    <definedName name="test12" localSheetId="0" hidden="1">{"assumptions",#N/A,FALSE,"Scenario 1";"valuation",#N/A,FALSE,"Scenario 1"}</definedName>
    <definedName name="test12" hidden="1">{"assumptions",#N/A,FALSE,"Scenario 1";"valuation",#N/A,FALSE,"Scenario 1"}</definedName>
    <definedName name="test13" localSheetId="6" hidden="1">{"LBO Summary",#N/A,FALSE,"Summary"}</definedName>
    <definedName name="test13" localSheetId="19" hidden="1">{"LBO Summary",#N/A,FALSE,"Summary"}</definedName>
    <definedName name="test13" localSheetId="0" hidden="1">{"LBO Summary",#N/A,FALSE,"Summary"}</definedName>
    <definedName name="test13" hidden="1">{"LBO Summary",#N/A,FALSE,"Summary"}</definedName>
    <definedName name="test14" localSheetId="6" hidden="1">{"LBO Summary",#N/A,FALSE,"Summary";"Income Statement",#N/A,FALSE,"Model";"Cash Flow",#N/A,FALSE,"Model";"Balance Sheet",#N/A,FALSE,"Model";"Working Capital",#N/A,FALSE,"Model";"Pro Forma Balance Sheets",#N/A,FALSE,"PFBS";"Debt Balances",#N/A,FALSE,"Model";"Fee Schedules",#N/A,FALSE,"Model"}</definedName>
    <definedName name="test14" localSheetId="19" hidden="1">{"LBO Summary",#N/A,FALSE,"Summary";"Income Statement",#N/A,FALSE,"Model";"Cash Flow",#N/A,FALSE,"Model";"Balance Sheet",#N/A,FALSE,"Model";"Working Capital",#N/A,FALSE,"Model";"Pro Forma Balance Sheets",#N/A,FALSE,"PFBS";"Debt Balances",#N/A,FALSE,"Model";"Fee Schedules",#N/A,FALSE,"Model"}</definedName>
    <definedName name="test14" localSheetId="0"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6" hidden="1">{"LBO Summary",#N/A,FALSE,"Summary";"Income Statement",#N/A,FALSE,"Model";"Cash Flow",#N/A,FALSE,"Model";"Balance Sheet",#N/A,FALSE,"Model";"Working Capital",#N/A,FALSE,"Model";"Pro Forma Balance Sheets",#N/A,FALSE,"PFBS";"Debt Balances",#N/A,FALSE,"Model";"Fee Schedules",#N/A,FALSE,"Model"}</definedName>
    <definedName name="test15" localSheetId="19" hidden="1">{"LBO Summary",#N/A,FALSE,"Summary";"Income Statement",#N/A,FALSE,"Model";"Cash Flow",#N/A,FALSE,"Model";"Balance Sheet",#N/A,FALSE,"Model";"Working Capital",#N/A,FALSE,"Model";"Pro Forma Balance Sheets",#N/A,FALSE,"PFBS";"Debt Balances",#N/A,FALSE,"Model";"Fee Schedules",#N/A,FALSE,"Model"}</definedName>
    <definedName name="test15" localSheetId="0"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6" hidden="1">{"LBO Summary",#N/A,FALSE,"Summary";"Income Statement",#N/A,FALSE,"Model";"Cash Flow",#N/A,FALSE,"Model";"Balance Sheet",#N/A,FALSE,"Model";"Working Capital",#N/A,FALSE,"Model";"Pro Forma Balance Sheets",#N/A,FALSE,"PFBS";"Debt Balances",#N/A,FALSE,"Model";"Fee Schedules",#N/A,FALSE,"Model"}</definedName>
    <definedName name="test16" localSheetId="19" hidden="1">{"LBO Summary",#N/A,FALSE,"Summary";"Income Statement",#N/A,FALSE,"Model";"Cash Flow",#N/A,FALSE,"Model";"Balance Sheet",#N/A,FALSE,"Model";"Working Capital",#N/A,FALSE,"Model";"Pro Forma Balance Sheets",#N/A,FALSE,"PFBS";"Debt Balances",#N/A,FALSE,"Model";"Fee Schedules",#N/A,FALSE,"Model"}</definedName>
    <definedName name="test16" localSheetId="0"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6">#REF!</definedName>
    <definedName name="TEST2" localSheetId="19">#REF!</definedName>
    <definedName name="TEST2" localSheetId="7">#REF!</definedName>
    <definedName name="TEST2" localSheetId="0">#REF!</definedName>
    <definedName name="test2" hidden="1">{"LBO Summary",#N/A,FALSE,"Summary"}</definedName>
    <definedName name="test4" localSheetId="6" hidden="1">{"assumptions",#N/A,FALSE,"Scenario 1";"valuation",#N/A,FALSE,"Scenario 1"}</definedName>
    <definedName name="test4" localSheetId="19" hidden="1">{"assumptions",#N/A,FALSE,"Scenario 1";"valuation",#N/A,FALSE,"Scenario 1"}</definedName>
    <definedName name="test4" localSheetId="0" hidden="1">{"assumptions",#N/A,FALSE,"Scenario 1";"valuation",#N/A,FALSE,"Scenario 1"}</definedName>
    <definedName name="test4" hidden="1">{"assumptions",#N/A,FALSE,"Scenario 1";"valuation",#N/A,FALSE,"Scenario 1"}</definedName>
    <definedName name="test6" localSheetId="6" hidden="1">{"LBO Summary",#N/A,FALSE,"Summary"}</definedName>
    <definedName name="test6" localSheetId="19" hidden="1">{"LBO Summary",#N/A,FALSE,"Summary"}</definedName>
    <definedName name="test6" localSheetId="0" hidden="1">{"LBO Summary",#N/A,FALSE,"Summary"}</definedName>
    <definedName name="test6" hidden="1">{"LBO Summary",#N/A,FALSE,"Summary"}</definedName>
    <definedName name="testc" localSheetId="19" hidden="1">{#N/A,#N/A,TRUE,"Group Profit and Loss";#N/A,#N/A,TRUE,"Group Balance Sheet";#N/A,#N/A,TRUE,"Group Sales";#N/A,#N/A,TRUE,"Group Overheads";#N/A,#N/A,TRUE,"GROUP - CHANNEL SALES";#N/A,#N/A,TRUE,"GROUP - TOP 15";#N/A,#N/A,TRUE,"GROUP - DEBTORS";#N/A,#N/A,TRUE,"GROUP - KEY STATISTICS";#N/A,#N/A,TRUE,"GROUP - CAPEX";#N/A,#N/A,TRUE,"GROUP - CASHFLOW"}</definedName>
    <definedName name="testc" localSheetId="0" hidden="1">{#N/A,#N/A,TRUE,"Group Profit and Loss";#N/A,#N/A,TRUE,"Group Balance Sheet";#N/A,#N/A,TRUE,"Group Sales";#N/A,#N/A,TRUE,"Group Overheads";#N/A,#N/A,TRUE,"GROUP - CHANNEL SALES";#N/A,#N/A,TRUE,"GROUP - TOP 15";#N/A,#N/A,TRUE,"GROUP - DEBTORS";#N/A,#N/A,TRUE,"GROUP - KEY STATISTICS";#N/A,#N/A,TRUE,"GROUP - CAPEX";#N/A,#N/A,TRUE,"GROUP - CASHFLOW"}</definedName>
    <definedName name="testc" hidden="1">{#N/A,#N/A,TRUE,"Group Profit and Loss";#N/A,#N/A,TRUE,"Group Balance Sheet";#N/A,#N/A,TRUE,"Group Sales";#N/A,#N/A,TRUE,"Group Overheads";#N/A,#N/A,TRUE,"GROUP - CHANNEL SALES";#N/A,#N/A,TRUE,"GROUP - TOP 15";#N/A,#N/A,TRUE,"GROUP - DEBTORS";#N/A,#N/A,TRUE,"GROUP - KEY STATISTICS";#N/A,#N/A,TRUE,"GROUP - CAPEX";#N/A,#N/A,TRUE,"GROUP - CASHFLOW"}</definedName>
    <definedName name="testcust">#REF!</definedName>
    <definedName name="testdate">#REF!</definedName>
    <definedName name="TESTHKEY">#REF!</definedName>
    <definedName name="TESTKEYS">#REF!</definedName>
    <definedName name="testkwh">#REF!</definedName>
    <definedName name="TESTVKEY">#REF!</definedName>
    <definedName name="TextRefCopyRangeCount" hidden="1">1</definedName>
    <definedName name="th" hidden="1">39620.8637037037</definedName>
    <definedName name="thou" localSheetId="7">#REF!</definedName>
    <definedName name="thou">#REF!</definedName>
    <definedName name="Thousands" localSheetId="7">#REF!</definedName>
    <definedName name="Thousands" localSheetId="0">#REF!</definedName>
    <definedName name="Thousands">#REF!</definedName>
    <definedName name="Time" hidden="1">"b1"</definedName>
    <definedName name="TimeSeries" localSheetId="0">#REF!</definedName>
    <definedName name="TimeSeries">#REF!</definedName>
    <definedName name="TITLE" localSheetId="7">#REF!</definedName>
    <definedName name="TITLE" localSheetId="0">#REF!</definedName>
    <definedName name="TITLE">#REF!</definedName>
    <definedName name="Title_Main">"Regulated Distribution"</definedName>
    <definedName name="Title_Sub">"2011 Budget"</definedName>
    <definedName name="TM1REBUILDOPTION">1</definedName>
    <definedName name="TMCFAC" localSheetId="0">#REF!</definedName>
    <definedName name="TMCFAC">#REF!</definedName>
    <definedName name="TMCLF" localSheetId="0">#REF!</definedName>
    <definedName name="TMCLF">#REF!</definedName>
    <definedName name="TMCMW" localSheetId="0">#REF!</definedName>
    <definedName name="TMCMW">#REF!</definedName>
    <definedName name="TMCMWH">#REF!</definedName>
    <definedName name="To_be_Funded" localSheetId="7">#REF!</definedName>
    <definedName name="To_be_Funded">#REF!</definedName>
    <definedName name="To_be_Funded_Eur" localSheetId="7">#REF!</definedName>
    <definedName name="To_be_Funded_Eur">#REF!</definedName>
    <definedName name="TOKAI" localSheetId="7">#REF!</definedName>
    <definedName name="TOKAI">#REF!</definedName>
    <definedName name="Tons" localSheetId="0">#REF!</definedName>
    <definedName name="Tons">#REF!</definedName>
    <definedName name="TopicList" localSheetId="0">OFFSET(#REF!,0,0,COUNTA(#REF!),4)</definedName>
    <definedName name="TopicList">OFFSET(#REF!,0,0,COUNTA(#REF!),4)</definedName>
    <definedName name="Topside_Summary__3rd_Quarter" localSheetId="7">#REF!</definedName>
    <definedName name="Topside_Summary__3rd_Quarter">#REF!</definedName>
    <definedName name="Tota_Deferred" localSheetId="0">#REF!</definedName>
    <definedName name="Tota_Deferred">#REF!</definedName>
    <definedName name="TOTAL" localSheetId="7">#REF!</definedName>
    <definedName name="TOTAL">#REF!</definedName>
    <definedName name="TOTAL180S" localSheetId="7">#REF!</definedName>
    <definedName name="TOTAL180S" localSheetId="0">#REF!</definedName>
    <definedName name="TOTAL180S">#REF!</definedName>
    <definedName name="TotalExNonExHeadCount" localSheetId="7">#REF!</definedName>
    <definedName name="TotalExNonExHeadCount">#REF!</definedName>
    <definedName name="TotalFunctionHeadCount" localSheetId="7">#REF!</definedName>
    <definedName name="TotalFunctionHeadCount">#REF!</definedName>
    <definedName name="TotalRecAOCI158" localSheetId="0">#REF!</definedName>
    <definedName name="TotalRecAOCI158">#REF!</definedName>
    <definedName name="TotalRecAOCI158.py" localSheetId="0">#REF!</definedName>
    <definedName name="TotalRecAOCI158.py">#REF!</definedName>
    <definedName name="TotalRecOCI158.py" localSheetId="0">#REF!</definedName>
    <definedName name="TotalRecOCI158.py">#REF!</definedName>
    <definedName name="totals" localSheetId="7">#REF!</definedName>
    <definedName name="totals" localSheetId="0">#REF!</definedName>
    <definedName name="totals">#REF!</definedName>
    <definedName name="TOTPGA" localSheetId="7">#REF!</definedName>
    <definedName name="TOTPGA">#REF!</definedName>
    <definedName name="TOTPIPE" localSheetId="7">#REF!</definedName>
    <definedName name="TOTPIPE">#REF!</definedName>
    <definedName name="TP" localSheetId="0">#REF!</definedName>
    <definedName name="TP">#REF!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A" localSheetId="0">#REF!</definedName>
    <definedName name="TPA">#REF!</definedName>
    <definedName name="TPSMgmtRev1" localSheetId="0">#REF!</definedName>
    <definedName name="TPSMgmtRev1">#REF!</definedName>
    <definedName name="TPSMgmtRev2" localSheetId="0">#REF!</definedName>
    <definedName name="TPSMgmtRev2">#REF!</definedName>
    <definedName name="TPSNIWalk" localSheetId="0">#REF!</definedName>
    <definedName name="TPSNIWalk">#REF!</definedName>
    <definedName name="TPSQPack1" localSheetId="0">#REF!</definedName>
    <definedName name="TPSQPack1">#REF!</definedName>
    <definedName name="TPSQPack2" localSheetId="0">#REF!</definedName>
    <definedName name="TPSQPack2">#REF!</definedName>
    <definedName name="TR" localSheetId="0">#REF!</definedName>
    <definedName name="TR">#REF!</definedName>
    <definedName name="TrackerCust">#REF!</definedName>
    <definedName name="TrackerPrice">#REF!</definedName>
    <definedName name="TRADE" localSheetId="0">#REF!</definedName>
    <definedName name="TRADE">#REF!</definedName>
    <definedName name="Trans_name" localSheetId="7">#REF!</definedName>
    <definedName name="Trans_name">#REF!</definedName>
    <definedName name="TRANSACTION_NAME" localSheetId="0">#REF!</definedName>
    <definedName name="TRANSACTION_NAME">#REF!</definedName>
    <definedName name="TRANX_NAME" localSheetId="0">#REF!</definedName>
    <definedName name="TRANX_NAME">#REF!</definedName>
    <definedName name="treeList" hidden="1">"00000000000000000000000000000000000000000000000000000000000000000000000000000000000000000000000000000000000000000000000000000000000000000000000000000000000000000000000000000000000000000000000000000000"</definedName>
    <definedName name="trend">0.06</definedName>
    <definedName name="TrendNY" localSheetId="0">#REF!</definedName>
    <definedName name="TrendNY">#REF!</definedName>
    <definedName name="TrendNY.py" localSheetId="0">#REF!</definedName>
    <definedName name="TrendNY.py">#REF!</definedName>
    <definedName name="TrendNYdiscl" localSheetId="0">#REF!</definedName>
    <definedName name="TrendNYdiscl">#REF!</definedName>
    <definedName name="TrendNYdiscl.py" localSheetId="0">#REF!</definedName>
    <definedName name="TrendNYdiscl.py">#REF!</definedName>
    <definedName name="Trial_Balance" localSheetId="7">#REF!</definedName>
    <definedName name="Trial_Balance" localSheetId="0">#REF!</definedName>
    <definedName name="Trial_Balance">#REF!</definedName>
    <definedName name="ttqtrqtggdsata" localSheetId="19" hidden="1">{"LCIIRECON",#N/A,FALSE,"LCII";"LCISRECON",#N/A,FALSE,"LCIS";"LCIMRECON",#N/A,FALSE,"LCIM";"LCITRECON",#N/A,FALSE,"LCIT";"CONSM1",#N/A,FALSE,"94FED"}</definedName>
    <definedName name="ttqtrqtggdsata" localSheetId="0" hidden="1">{"LCIIRECON",#N/A,FALSE,"LCII";"LCISRECON",#N/A,FALSE,"LCIS";"LCIMRECON",#N/A,FALSE,"LCIM";"LCITRECON",#N/A,FALSE,"LCIT";"CONSM1",#N/A,FALSE,"94FED"}</definedName>
    <definedName name="ttqtrqtggdsata" hidden="1">{"LCIIRECON",#N/A,FALSE,"LCII";"LCISRECON",#N/A,FALSE,"LCIS";"LCIMRECON",#N/A,FALSE,"LCIM";"LCITRECON",#N/A,FALSE,"LCIT";"CONSM1",#N/A,FALSE,"94FED"}</definedName>
    <definedName name="tttt" localSheetId="19" hidden="1">{#N/A,#N/A,TRUE,"Group Profit and Loss";#N/A,#N/A,TRUE,"Group Balance Sheet";#N/A,#N/A,TRUE,"Group Sales";#N/A,#N/A,TRUE,"Group Overheads";#N/A,#N/A,TRUE,"GROUP - CHANNEL SALES";#N/A,#N/A,TRUE,"GROUP - TOP 15";#N/A,#N/A,TRUE,"GROUP - DEBTORS";#N/A,#N/A,TRUE,"GROUP - KEY STATISTICS";#N/A,#N/A,TRUE,"GROUP - CAPEX";#N/A,#N/A,TRUE,"GROUP - CASHFLOW"}</definedName>
    <definedName name="tttt" localSheetId="0" hidden="1">{#N/A,#N/A,TRUE,"Group Profit and Loss";#N/A,#N/A,TRUE,"Group Balance Sheet";#N/A,#N/A,TRUE,"Group Sales";#N/A,#N/A,TRUE,"Group Overheads";#N/A,#N/A,TRUE,"GROUP - CHANNEL SALES";#N/A,#N/A,TRUE,"GROUP - TOP 15";#N/A,#N/A,TRUE,"GROUP - DEBTORS";#N/A,#N/A,TRUE,"GROUP - KEY STATISTICS";#N/A,#N/A,TRUE,"GROUP - CAPEX";#N/A,#N/A,TRUE,"GROUP - CASHFLOW"}</definedName>
    <definedName name="tttt" hidden="1">{#N/A,#N/A,TRUE,"Group Profit and Loss";#N/A,#N/A,TRUE,"Group Balance Sheet";#N/A,#N/A,TRUE,"Group Sales";#N/A,#N/A,TRUE,"Group Overheads";#N/A,#N/A,TRUE,"GROUP - CHANNEL SALES";#N/A,#N/A,TRUE,"GROUP - TOP 15";#N/A,#N/A,TRUE,"GROUP - DEBTORS";#N/A,#N/A,TRUE,"GROUP - KEY STATISTICS";#N/A,#N/A,TRUE,"GROUP - CAPEX";#N/A,#N/A,TRUE,"GROUP - CASHFLOW"}</definedName>
    <definedName name="TU">#REF!</definedName>
    <definedName name="two" localSheetId="7">#REF!</definedName>
    <definedName name="two">#REF!</definedName>
    <definedName name="TYEnded" localSheetId="0">#REF!</definedName>
    <definedName name="TYEnded">#REF!</definedName>
    <definedName name="Type">0</definedName>
    <definedName name="Type_Descr" localSheetId="7">#REF!</definedName>
    <definedName name="Type_Descr" localSheetId="0">#REF!</definedName>
    <definedName name="Type_Descr">#REF!</definedName>
    <definedName name="TypeMonth" localSheetId="7">#REF!</definedName>
    <definedName name="TypeMonth" localSheetId="0">#REF!</definedName>
    <definedName name="TypeMonth">#REF!</definedName>
    <definedName name="TypeYear" localSheetId="7">#REF!</definedName>
    <definedName name="TypeYear" localSheetId="0">#REF!</definedName>
    <definedName name="TypeYear">#REF!</definedName>
    <definedName name="Typist" hidden="1">"b1"</definedName>
    <definedName name="UACHRPFAC">#REF!</definedName>
    <definedName name="UACHRPLF">#REF!</definedName>
    <definedName name="UACHRPMW">#REF!</definedName>
    <definedName name="UACHRPMWH">#REF!</definedName>
    <definedName name="UAMAINFAC">#REF!</definedName>
    <definedName name="UAMAINLF">#REF!</definedName>
    <definedName name="UAMAINMW">#REF!</definedName>
    <definedName name="UAMAINMWH">#REF!</definedName>
    <definedName name="UAMEDFAC">#REF!</definedName>
    <definedName name="UAMEDLF">#REF!</definedName>
    <definedName name="UAMEDMW">#REF!</definedName>
    <definedName name="UAMEDMWH">#REF!</definedName>
    <definedName name="udu">#REF!</definedName>
    <definedName name="UGLdiscl.py" localSheetId="0">#REF!</definedName>
    <definedName name="UGLdiscl.py">#REF!</definedName>
    <definedName name="UKMgmtRev1" localSheetId="0">#REF!</definedName>
    <definedName name="UKMgmtRev1">#REF!</definedName>
    <definedName name="UKMgmtRev2" localSheetId="0">#REF!</definedName>
    <definedName name="UKMgmtRev2">#REF!</definedName>
    <definedName name="UKNIWalk" localSheetId="0">#REF!</definedName>
    <definedName name="UKNIWalk">#REF!</definedName>
    <definedName name="UKQPack1" localSheetId="0">#REF!</definedName>
    <definedName name="UKQPack1">#REF!</definedName>
    <definedName name="UKQPack2" localSheetId="0">#REF!</definedName>
    <definedName name="UKQPack2">#REF!</definedName>
    <definedName name="UltimateTrend" localSheetId="0">#REF!</definedName>
    <definedName name="UltimateTrend">#REF!</definedName>
    <definedName name="UltimateTrend.py" localSheetId="0">#REF!</definedName>
    <definedName name="UltimateTrend.py">#REF!</definedName>
    <definedName name="UltimateTrendDiscl" localSheetId="0">#REF!</definedName>
    <definedName name="UltimateTrendDiscl">#REF!</definedName>
    <definedName name="UltimateTrendDiscl.py" localSheetId="0">#REF!</definedName>
    <definedName name="UltimateTrendDiscl.py">#REF!</definedName>
    <definedName name="UltimateTrendYr" localSheetId="0">#REF!</definedName>
    <definedName name="UltimateTrendYr">#REF!</definedName>
    <definedName name="UltimateTrendYr.py" localSheetId="0">#REF!</definedName>
    <definedName name="UltimateTrendYr.py">#REF!</definedName>
    <definedName name="UltimateTrendYrDiscl" localSheetId="0">#REF!</definedName>
    <definedName name="UltimateTrendYrDiscl">#REF!</definedName>
    <definedName name="UltimateTrendYrDiscl.py" localSheetId="0">#REF!</definedName>
    <definedName name="UltimateTrendYrDiscl.py">#REF!</definedName>
    <definedName name="ump" localSheetId="7">#REF!</definedName>
    <definedName name="ump" localSheetId="0">#REF!</definedName>
    <definedName name="ump">#REF!</definedName>
    <definedName name="Umpire" hidden="1">40237.7891203704</definedName>
    <definedName name="Unbundle_Rate_Base">#REF!</definedName>
    <definedName name="Unbundle_Rev_Req">#REF!</definedName>
    <definedName name="Unbundling_Unit_Cost">#REF!</definedName>
    <definedName name="Unbundling_Unit_Title">#REF!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 localSheetId="7">#REF!</definedName>
    <definedName name="Unit">#REF!</definedName>
    <definedName name="unitcost">#REF!</definedName>
    <definedName name="UnitCost21">#REF!</definedName>
    <definedName name="UnitCost22">#REF!</definedName>
    <definedName name="UnitNo" localSheetId="0">#REF!</definedName>
    <definedName name="UnitNo">#REF!</definedName>
    <definedName name="Units" localSheetId="7">#REF!</definedName>
    <definedName name="Units">#REF!</definedName>
    <definedName name="UP">#REF!</definedName>
    <definedName name="UPSCdiscl.py" localSheetId="0">#REF!</definedName>
    <definedName name="UPSCdiscl.py">#REF!</definedName>
    <definedName name="UPSCdisclProVal" localSheetId="0">#REF!</definedName>
    <definedName name="UPSCdisclProVal">#REF!</definedName>
    <definedName name="usb" localSheetId="7">#REF!</definedName>
    <definedName name="usb" localSheetId="0">#REF!</definedName>
    <definedName name="usb">#REF!</definedName>
    <definedName name="USPG" localSheetId="0">#REF!</definedName>
    <definedName name="USPG">#REF!</definedName>
    <definedName name="USU_ED_Margin_Analysis" localSheetId="7">#REF!</definedName>
    <definedName name="USU_ED_Margin_Analysis" localSheetId="0">#REF!</definedName>
    <definedName name="USU_ED_Margin_Analysis">#REF!</definedName>
    <definedName name="utility">#REF!</definedName>
    <definedName name="utilstt">#REF!</definedName>
    <definedName name="UTOdiscl.py" localSheetId="0">#REF!</definedName>
    <definedName name="UTOdiscl.py">#REF!</definedName>
    <definedName name="UTOdisclProVal" localSheetId="0">#REF!</definedName>
    <definedName name="UTOdisclProVal">#REF!</definedName>
    <definedName name="UYT" localSheetId="0" hidden="1">#REF!</definedName>
    <definedName name="UYT" hidden="1">#REF!</definedName>
    <definedName name="ValDate" localSheetId="7">#REF!</definedName>
    <definedName name="ValDate" localSheetId="0">#REF!</definedName>
    <definedName name="ValDate">#REF!</definedName>
    <definedName name="Validation" localSheetId="0">#REF!</definedName>
    <definedName name="Validation">#REF!</definedName>
    <definedName name="Valuation_date" localSheetId="0">#REF!</definedName>
    <definedName name="Valuation_date">#REF!</definedName>
    <definedName name="Valuation_end_date" localSheetId="0">#REF!</definedName>
    <definedName name="Valuation_end_date">#REF!</definedName>
    <definedName name="Value" localSheetId="6" hidden="1">{"assumptions",#N/A,FALSE,"Scenario 1";"valuation",#N/A,FALSE,"Scenario 1"}</definedName>
    <definedName name="Value" localSheetId="19" hidden="1">{"assumptions",#N/A,FALSE,"Scenario 1";"valuation",#N/A,FALSE,"Scenario 1"}</definedName>
    <definedName name="Value" localSheetId="0" hidden="1">{"assumptions",#N/A,FALSE,"Scenario 1";"valuation",#N/A,FALSE,"Scenario 1"}</definedName>
    <definedName name="Value" hidden="1">{"assumptions",#N/A,FALSE,"Scenario 1";"valuation",#N/A,FALSE,"Scenario 1"}</definedName>
    <definedName name="VarAnalPrn1" localSheetId="7">#REF!</definedName>
    <definedName name="VarAnalPrn1">#REF!</definedName>
    <definedName name="VarNorm" localSheetId="19">OFFSET(#REF!,0,0,[0]!NumRows-1,20)</definedName>
    <definedName name="VarNorm" localSheetId="7">OFFSET(#REF!,0,0,[0]!NumRows-1,20)</definedName>
    <definedName name="VarNorm" localSheetId="0">OFFSET(#REF!,0,0,[0]!NumRows-1,20)</definedName>
    <definedName name="VarNorm">OFFSET(#REF!,0,0,[0]!NumRows-1,20)</definedName>
    <definedName name="VegetationMgmtPull" localSheetId="7">#REF!</definedName>
    <definedName name="VegetationMgmtPull">#REF!</definedName>
    <definedName name="verify" localSheetId="0">#REF!</definedName>
    <definedName name="verify">#REF!</definedName>
    <definedName name="Version" hidden="1">"a1"</definedName>
    <definedName name="Versions" localSheetId="19">{"0 + 12","1 + 11","2 + 10","3 + 9","4 + 8","5 + 7","6 + 6","7 + 5","8 + 4","9 + 3","10 + 2","11 + 1","12 + 0"}</definedName>
    <definedName name="Versions" localSheetId="0">{"0 + 12","1 + 11","2 + 10","3 + 9","4 + 8","5 + 7","6 + 6","7 + 5","8 + 4","9 + 3","10 + 2","11 + 1","12 + 0"}</definedName>
    <definedName name="Versions">{"0 + 12","1 + 11","2 + 10","3 + 9","4 + 8","5 + 7","6 + 6","7 + 5","8 + 4","9 + 3","10 + 2","11 + 1","12 + 0"}</definedName>
    <definedName name="VLYPL" localSheetId="0">#REF!</definedName>
    <definedName name="VLYPL">#REF!</definedName>
    <definedName name="volcosts" localSheetId="7">#REF!</definedName>
    <definedName name="volcosts" localSheetId="0">#REF!</definedName>
    <definedName name="volcosts">#REF!</definedName>
    <definedName name="VOLKSBANK" localSheetId="7">#REF!</definedName>
    <definedName name="VOLKSBANK">#REF!</definedName>
    <definedName name="Volume" localSheetId="7">#REF!</definedName>
    <definedName name="Volume">#REF!</definedName>
    <definedName name="VOPPL" localSheetId="0">#REF!</definedName>
    <definedName name="VOPPL">#REF!</definedName>
    <definedName name="Vorjahr" localSheetId="7">#REF!</definedName>
    <definedName name="Vorjahr">#REF!</definedName>
    <definedName name="VPBSAS" localSheetId="0">#REF!,#REF!,#REF!</definedName>
    <definedName name="VPBSAS">#REF!,#REF!,#REF!</definedName>
    <definedName name="WACOG" localSheetId="7">#REF!</definedName>
    <definedName name="WACOG">#REF!</definedName>
    <definedName name="Weather_Comparison_to_Prior_Year" localSheetId="7">#REF!</definedName>
    <definedName name="Weather_Comparison_to_Prior_Year">#REF!</definedName>
    <definedName name="Weather_Summary_PY">#REF!</definedName>
    <definedName name="WELL_NAMES">#REF!</definedName>
    <definedName name="WESTPLAINS_ENERGY">#REF!</definedName>
    <definedName name="wfold">#REF!</definedName>
    <definedName name="what" localSheetId="0">#REF!</definedName>
    <definedName name="what">#REF!</definedName>
    <definedName name="what02" localSheetId="0">#REF!</definedName>
    <definedName name="what02">#REF!</definedName>
    <definedName name="whatever" localSheetId="0">#REF!</definedName>
    <definedName name="whatever">#REF!</definedName>
    <definedName name="who" localSheetId="7">#REF!</definedName>
    <definedName name="who">#REF!</definedName>
    <definedName name="Wind_2019" localSheetId="7" hidden="1">#REF!</definedName>
    <definedName name="Wind_2019" localSheetId="0" hidden="1">#REF!</definedName>
    <definedName name="Wind_2019" hidden="1">#REF!</definedName>
    <definedName name="Wind_2019_BChart" localSheetId="7" hidden="1">#REF!</definedName>
    <definedName name="Wind_2019_BChart" localSheetId="0" hidden="1">#REF!</definedName>
    <definedName name="Wind_2019_BChart" hidden="1">#REF!</definedName>
    <definedName name="Wind_2019_Chart" localSheetId="0" hidden="1">#REF!</definedName>
    <definedName name="Wind_2019_Chart" hidden="1">#REF!</definedName>
    <definedName name="Wind_2019_Chart2" localSheetId="0" hidden="1">#REF!</definedName>
    <definedName name="Wind_2019_Chart2" hidden="1">#REF!</definedName>
    <definedName name="Wind_2019_Chart3" localSheetId="0" hidden="1">#REF!</definedName>
    <definedName name="Wind_2019_Chart3" hidden="1">#REF!</definedName>
    <definedName name="Witnesses" localSheetId="0">#REF!</definedName>
    <definedName name="Witnesses">#REF!</definedName>
    <definedName name="wkpprojfact">0</definedName>
    <definedName name="WolfHills" localSheetId="0">#REF!</definedName>
    <definedName name="WolfHills">#REF!</definedName>
    <definedName name="Workers_Comp_GTDs" localSheetId="0">#REF!</definedName>
    <definedName name="Workers_Comp_GTDs">#REF!</definedName>
    <definedName name="Worksheets_List_Header" localSheetId="7">#REF!</definedName>
    <definedName name="Worksheets_List_Header">#REF!</definedName>
    <definedName name="Worksheets_List_Start" localSheetId="7">#REF!</definedName>
    <definedName name="Worksheets_List_Start">#REF!</definedName>
    <definedName name="wrn.10a." localSheetId="19" hidden="1">{"10a P1",#N/A,FALSE,"SCH 10A";"10a P2",#N/A,FALSE,"SCH 10A";"10a P3",#N/A,FALSE,"SCH 10A";"10a P4",#N/A,FALSE,"SCH 10A";"10a P5",#N/A,FALSE,"SCH 10A";"10a P6",#N/A,FALSE,"SCH 10A";"10a P7",#N/A,FALSE,"SCH 10A";"10a P8",#N/A,FALSE,"SCH 10A";"10a P9",#N/A,FALSE,"SCH 10A";"10a P10",#N/A,FALSE,"SCH 10A";"10a Totals",#N/A,FALSE,"SCH 10A"}</definedName>
    <definedName name="wrn.10a." localSheetId="7" hidden="1">{"10a P1",#N/A,FALSE,"SCH 10A";"10a P2",#N/A,FALSE,"SCH 10A";"10a P3",#N/A,FALSE,"SCH 10A";"10a P4",#N/A,FALSE,"SCH 10A";"10a P5",#N/A,FALSE,"SCH 10A";"10a P6",#N/A,FALSE,"SCH 10A";"10a P7",#N/A,FALSE,"SCH 10A";"10a P8",#N/A,FALSE,"SCH 10A";"10a P9",#N/A,FALSE,"SCH 10A";"10a P10",#N/A,FALSE,"SCH 10A";"10a Totals",#N/A,FALSE,"SCH 10A"}</definedName>
    <definedName name="wrn.10a." localSheetId="0" hidden="1">{"10a P1",#N/A,FALSE,"SCH 10A";"10a P2",#N/A,FALSE,"SCH 10A";"10a P3",#N/A,FALSE,"SCH 10A";"10a P4",#N/A,FALSE,"SCH 10A";"10a P5",#N/A,FALSE,"SCH 10A";"10a P6",#N/A,FALSE,"SCH 10A";"10a P7",#N/A,FALSE,"SCH 10A";"10a P8",#N/A,FALSE,"SCH 10A";"10a P9",#N/A,FALSE,"SCH 10A";"10a P10",#N/A,FALSE,"SCH 10A";"10a Totals",#N/A,FALSE,"SCH 10A"}</definedName>
    <definedName name="wrn.10a." hidden="1">{"10a P1",#N/A,FALSE,"SCH 10A";"10a P2",#N/A,FALSE,"SCH 10A";"10a P3",#N/A,FALSE,"SCH 10A";"10a P4",#N/A,FALSE,"SCH 10A";"10a P5",#N/A,FALSE,"SCH 10A";"10a P6",#N/A,FALSE,"SCH 10A";"10a P7",#N/A,FALSE,"SCH 10A";"10a P8",#N/A,FALSE,"SCH 10A";"10a P9",#N/A,FALSE,"SCH 10A";"10a P10",#N/A,FALSE,"SCH 10A";"10a Totals",#N/A,FALSE,"SCH 10A"}</definedName>
    <definedName name="wrn.2." localSheetId="19" hidden="1">{"Sch 2 P1",#N/A,FALSE,"SCH 2 BS";"Sch 2 P2",#N/A,FALSE,"SCH 2 BS";"Sch 2 P3",#N/A,FALSE,"SCH 2 BS"}</definedName>
    <definedName name="wrn.2." localSheetId="7" hidden="1">{"Sch 2 P1",#N/A,FALSE,"SCH 2 BS";"Sch 2 P2",#N/A,FALSE,"SCH 2 BS";"Sch 2 P3",#N/A,FALSE,"SCH 2 BS"}</definedName>
    <definedName name="wrn.2." localSheetId="0" hidden="1">{"Sch 2 P1",#N/A,FALSE,"SCH 2 BS";"Sch 2 P2",#N/A,FALSE,"SCH 2 BS";"Sch 2 P3",#N/A,FALSE,"SCH 2 BS"}</definedName>
    <definedName name="wrn.2." hidden="1">{"Sch 2 P1",#N/A,FALSE,"SCH 2 BS";"Sch 2 P2",#N/A,FALSE,"SCH 2 BS";"Sch 2 P3",#N/A,FALSE,"SCH 2 BS"}</definedName>
    <definedName name="wrn.2A." localSheetId="19" hidden="1">{"2A Pg 1",#N/A,FALSE,"SCH 2A";"2A Pg 2",#N/A,FALSE,"SCH 2A"}</definedName>
    <definedName name="wrn.2A." localSheetId="7" hidden="1">{"2A Pg 1",#N/A,FALSE,"SCH 2A";"2A Pg 2",#N/A,FALSE,"SCH 2A"}</definedName>
    <definedName name="wrn.2A." localSheetId="0" hidden="1">{"2A Pg 1",#N/A,FALSE,"SCH 2A";"2A Pg 2",#N/A,FALSE,"SCH 2A"}</definedName>
    <definedName name="wrn.2A." hidden="1">{"2A Pg 1",#N/A,FALSE,"SCH 2A";"2A Pg 2",#N/A,FALSE,"SCH 2A"}</definedName>
    <definedName name="wrn.3._.Scenarios." localSheetId="19" hidden="1">{"full model","100% Stock",FALSE,"PROFORMA";"full model","50/50",FALSE,"PROFORMA";"full model","100% Cash",FALSE,"PROFORMA"}</definedName>
    <definedName name="wrn.3._.Scenarios." localSheetId="0" hidden="1">{"full model","100% Stock",FALSE,"PROFORMA";"full model","50/50",FALSE,"PROFORMA";"full model","100% Cash",FALSE,"PROFORMA"}</definedName>
    <definedName name="wrn.3._.Scenarios." hidden="1">{"full model","100% Stock",FALSE,"PROFORMA";"full model","50/50",FALSE,"PROFORMA";"full model","100% Cash",FALSE,"PROFORMA"}</definedName>
    <definedName name="wrn.4A._.Kansas._.Only." localSheetId="19" hidden="1">{"Sch 4A Kansas Only P1",#N/A,FALSE,"SCH 4 - FXD AST";"Sch 4A Kansas Only P2",#N/A,FALSE,"SCH 4 - FXD AST"}</definedName>
    <definedName name="wrn.4A._.Kansas._.Only." localSheetId="7" hidden="1">{"Sch 4A Kansas Only P1",#N/A,FALSE,"SCH 4 - FXD AST";"Sch 4A Kansas Only P2",#N/A,FALSE,"SCH 4 - FXD AST"}</definedName>
    <definedName name="wrn.4A._.Kansas._.Only." localSheetId="0" hidden="1">{"Sch 4A Kansas Only P1",#N/A,FALSE,"SCH 4 - FXD AST";"Sch 4A Kansas Only P2",#N/A,FALSE,"SCH 4 - FXD AST"}</definedName>
    <definedName name="wrn.4A._.Kansas._.Only." hidden="1">{"Sch 4A Kansas Only P1",#N/A,FALSE,"SCH 4 - FXD AST";"Sch 4A Kansas Only P2",#N/A,FALSE,"SCH 4 - FXD AST"}</definedName>
    <definedName name="wrn.8B." localSheetId="19" hidden="1">{"8B System",#N/A,FALSE,"SCH 8B";"8B Kansas Only",#N/A,FALSE,"SCH 8B";"8B Kansas Only Page 2",#N/A,FALSE,"SCH 8B"}</definedName>
    <definedName name="wrn.8B." localSheetId="7" hidden="1">{"8B System",#N/A,FALSE,"SCH 8B";"8B Kansas Only",#N/A,FALSE,"SCH 8B";"8B Kansas Only Page 2",#N/A,FALSE,"SCH 8B"}</definedName>
    <definedName name="wrn.8B." localSheetId="0" hidden="1">{"8B System",#N/A,FALSE,"SCH 8B";"8B Kansas Only",#N/A,FALSE,"SCH 8B";"8B Kansas Only Page 2",#N/A,FALSE,"SCH 8B"}</definedName>
    <definedName name="wrn.8B." hidden="1">{"8B System",#N/A,FALSE,"SCH 8B";"8B Kansas Only",#N/A,FALSE,"SCH 8B";"8B Kansas Only Page 2",#N/A,FALSE,"SCH 8B"}</definedName>
    <definedName name="wrn.Actuals." localSheetId="19" hidden="1">{"GasDistAct",#N/A,FALSE,"Actual";"ElectDist to ElecTransAct",#N/A,FALSE,"Actual";"SGuard to CompEnergyAct",#N/A,FALSE,"Actual";"NonRegAct",#N/A,FALSE,"Actual";"ENA to TotalAct",#N/A,FALSE,"Actual";"GenCoAct",#N/A,FALSE,"Actual"}</definedName>
    <definedName name="wrn.Actuals." localSheetId="7" hidden="1">{"GasDistAct",#N/A,FALSE,"Actual";"ElectDist to ElecTransAct",#N/A,FALSE,"Actual";"SGuard to CompEnergyAct",#N/A,FALSE,"Actual";"NonRegAct",#N/A,FALSE,"Actual";"ENA to TotalAct",#N/A,FALSE,"Actual";"GenCoAct",#N/A,FALSE,"Actual"}</definedName>
    <definedName name="wrn.Actuals." localSheetId="0" hidden="1">{"GasDistAct",#N/A,FALSE,"Actual";"ElectDist to ElecTransAct",#N/A,FALSE,"Actual";"SGuard to CompEnergyAct",#N/A,FALSE,"Actual";"NonRegAct",#N/A,FALSE,"Actual";"ENA to TotalAct",#N/A,FALSE,"Actual";"GenCoAct",#N/A,FALSE,"Actual"}</definedName>
    <definedName name="wrn.Actuals." hidden="1">{"GasDistAct",#N/A,FALSE,"Actual";"ElectDist to ElecTransAct",#N/A,FALSE,"Actual";"SGuard to CompEnergyAct",#N/A,FALSE,"Actual";"NonRegAct",#N/A,FALSE,"Actual";"ENA to TotalAct",#N/A,FALSE,"Actual";"GenCoAct",#N/A,FALSE,"Actual"}</definedName>
    <definedName name="wrn.All." localSheetId="19"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 localSheetId="7"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 localSheetId="0"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_.Reports._.Frm.." localSheetId="19" hidden="1">{#N/A,#N/A,TRUE,"MarginCalc";#N/A,#N/A,TRUE,"Proposal.kW Firm";#N/A,#N/A,TRUE,"PurCalc";#N/A,#N/A,TRUE,"PurCalc Other"}</definedName>
    <definedName name="wrn.All._.Reports._.Frm.." localSheetId="7" hidden="1">{#N/A,#N/A,TRUE,"MarginCalc";#N/A,#N/A,TRUE,"Proposal.kW Firm";#N/A,#N/A,TRUE,"PurCalc";#N/A,#N/A,TRUE,"PurCalc Other"}</definedName>
    <definedName name="wrn.All._.Reports._.Frm.." localSheetId="0" hidden="1">{#N/A,#N/A,TRUE,"MarginCalc";#N/A,#N/A,TRUE,"Proposal.kW Firm";#N/A,#N/A,TRUE,"PurCalc";#N/A,#N/A,TRUE,"PurCalc Other"}</definedName>
    <definedName name="wrn.All._.Reports._.Frm.." hidden="1">{#N/A,#N/A,TRUE,"MarginCalc";#N/A,#N/A,TRUE,"Proposal.kW Firm";#N/A,#N/A,TRUE,"PurCalc";#N/A,#N/A,TRUE,"PurCalc Other"}</definedName>
    <definedName name="wrn.All._.Reports._.Int.." localSheetId="19" hidden="1">{#N/A,#N/A,TRUE,"MarginCalc";#N/A,#N/A,TRUE,"Proposal.kW Intrupt";#N/A,#N/A,TRUE,"PurCalc";#N/A,#N/A,TRUE,"PurCalc Other"}</definedName>
    <definedName name="wrn.All._.Reports._.Int.." localSheetId="7" hidden="1">{#N/A,#N/A,TRUE,"MarginCalc";#N/A,#N/A,TRUE,"Proposal.kW Intrupt";#N/A,#N/A,TRUE,"PurCalc";#N/A,#N/A,TRUE,"PurCalc Other"}</definedName>
    <definedName name="wrn.All._.Reports._.Int.." localSheetId="0" hidden="1">{#N/A,#N/A,TRUE,"MarginCalc";#N/A,#N/A,TRUE,"Proposal.kW Intrupt";#N/A,#N/A,TRUE,"PurCalc";#N/A,#N/A,TRUE,"PurCalc Other"}</definedName>
    <definedName name="wrn.All._.Reports._.Int.." hidden="1">{#N/A,#N/A,TRUE,"MarginCalc";#N/A,#N/A,TRUE,"Proposal.kW Intrupt";#N/A,#N/A,TRUE,"PurCalc";#N/A,#N/A,TRUE,"PurCalc Other"}</definedName>
    <definedName name="wrn.All._.Stock_10_12_14." localSheetId="19"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tock_10_12_14." localSheetId="0"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nncust." localSheetId="19" hidden="1">{"Anncust",#N/A,FALSE,"Voucher"}</definedName>
    <definedName name="wrn.Anncust." localSheetId="7" hidden="1">{"Anncust",#N/A,FALSE,"Voucher"}</definedName>
    <definedName name="wrn.Anncust." localSheetId="0" hidden="1">{"Anncust",#N/A,FALSE,"Voucher"}</definedName>
    <definedName name="wrn.Anncust." hidden="1">{"Anncust",#N/A,FALSE,"Voucher"}</definedName>
    <definedName name="wrn.Annual." localSheetId="19" hidden="1">{"Siebert",#N/A,FALSE,"A";"Palmer Lake",#N/A,FALSE,"A";"Monument",#N/A,FALSE,"A"}</definedName>
    <definedName name="wrn.Annual." localSheetId="7" hidden="1">{"Siebert",#N/A,FALSE,"A";"Palmer Lake",#N/A,FALSE,"A";"Monument",#N/A,FALSE,"A"}</definedName>
    <definedName name="wrn.Annual." localSheetId="0" hidden="1">{"Siebert",#N/A,FALSE,"A";"Palmer Lake",#N/A,FALSE,"A";"Monument",#N/A,FALSE,"A"}</definedName>
    <definedName name="wrn.Annual." hidden="1">{"Siebert",#N/A,FALSE,"A";"Palmer Lake",#N/A,FALSE,"A";"Monument",#N/A,FALSE,"A"}</definedName>
    <definedName name="wrn.ARREC." localSheetId="6" hidden="1">{#N/A,#N/A,FALSE,"ARREC"}</definedName>
    <definedName name="wrn.ARREC." localSheetId="19" hidden="1">{#N/A,#N/A,FALSE,"ARREC"}</definedName>
    <definedName name="wrn.ARREC." localSheetId="0" hidden="1">{#N/A,#N/A,FALSE,"ARREC"}</definedName>
    <definedName name="wrn.ARREC." hidden="1">{#N/A,#N/A,FALSE,"ARREC"}</definedName>
    <definedName name="wrn.Avg.._.Cost._.Calc.._.Total." localSheetId="19" hidden="1">{#N/A,#N/A,TRUE,"PurCalc";#N/A,#N/A,TRUE,"PurCalc Other"}</definedName>
    <definedName name="wrn.Avg.._.Cost._.Calc.._.Total." localSheetId="7" hidden="1">{#N/A,#N/A,TRUE,"PurCalc";#N/A,#N/A,TRUE,"PurCalc Other"}</definedName>
    <definedName name="wrn.Avg.._.Cost._.Calc.._.Total." localSheetId="0" hidden="1">{#N/A,#N/A,TRUE,"PurCalc";#N/A,#N/A,TRUE,"PurCalc Other"}</definedName>
    <definedName name="wrn.Avg.._.Cost._.Calc.._.Total." hidden="1">{#N/A,#N/A,TRUE,"PurCalc";#N/A,#N/A,TRUE,"PurCalc Other"}</definedName>
    <definedName name="wrn.Avg.._.Cost._.Calc.._.UCU." localSheetId="19" hidden="1">{#N/A,#N/A,FALSE,"PurCalc"}</definedName>
    <definedName name="wrn.Avg.._.Cost._.Calc.._.UCU." localSheetId="7" hidden="1">{#N/A,#N/A,FALSE,"PurCalc"}</definedName>
    <definedName name="wrn.Avg.._.Cost._.Calc.._.UCU." localSheetId="0" hidden="1">{#N/A,#N/A,FALSE,"PurCalc"}</definedName>
    <definedName name="wrn.Avg.._.Cost._.Calc.._.UCU." hidden="1">{#N/A,#N/A,FALSE,"PurCalc"}</definedName>
    <definedName name="wrn.Budget." localSheetId="19" hidden="1">{"GasDistBud",#N/A,FALSE,"Budget";"ElecDist to ElecTransBud",#N/A,FALSE,"Budget";"SGuard to CompEnergyBud",#N/A,FALSE,"Budget";"NonRegBud",#N/A,FALSE,"Budget";"ENA to TotalBud",#N/A,FALSE,"Budget";"GenCoBud",#N/A,FALSE,"Budget"}</definedName>
    <definedName name="wrn.Budget." localSheetId="7" hidden="1">{"GasDistBud",#N/A,FALSE,"Budget";"ElecDist to ElecTransBud",#N/A,FALSE,"Budget";"SGuard to CompEnergyBud",#N/A,FALSE,"Budget";"NonRegBud",#N/A,FALSE,"Budget";"ENA to TotalBud",#N/A,FALSE,"Budget";"GenCoBud",#N/A,FALSE,"Budget"}</definedName>
    <definedName name="wrn.Budget." localSheetId="0" hidden="1">{"GasDistBud",#N/A,FALSE,"Budget";"ElecDist to ElecTransBud",#N/A,FALSE,"Budget";"SGuard to CompEnergyBud",#N/A,FALSE,"Budget";"NonRegBud",#N/A,FALSE,"Budget";"ENA to TotalBud",#N/A,FALSE,"Budget";"GenCoBud",#N/A,FALSE,"Budget"}</definedName>
    <definedName name="wrn.Budget." hidden="1">{"GasDistBud",#N/A,FALSE,"Budget";"ElecDist to ElecTransBud",#N/A,FALSE,"Budget";"SGuard to CompEnergyBud",#N/A,FALSE,"Budget";"NonRegBud",#N/A,FALSE,"Budget";"ENA to TotalBud",#N/A,FALSE,"Budget";"GenCoBud",#N/A,FALSE,"Budget"}</definedName>
    <definedName name="wrn.Collected." localSheetId="19" hidden="1">{#N/A,#N/A,FALSE,"Input"}</definedName>
    <definedName name="wrn.Collected." localSheetId="7" hidden="1">{#N/A,#N/A,FALSE,"Input"}</definedName>
    <definedName name="wrn.Collected." localSheetId="0" hidden="1">{#N/A,#N/A,FALSE,"Input"}</definedName>
    <definedName name="wrn.Collected." hidden="1">{#N/A,#N/A,FALSE,"Input"}</definedName>
    <definedName name="wrn.Cost." localSheetId="19" hidden="1">{"Cheyenne Cost",#N/A,FALSE,"Cheyenne County Valuation ";"Douglas Cost",#N/A,FALSE,"Douglas County Valuation Revis ";"Elbert Cost",#N/A,FALSE,"Elbert County Valuation  ";"El Paso Cost",#N/A,FALSE,"El Paso County Valuation ";"Kit Carson Pg 10",#N/A,FALSE,"Kit Carson County Valuation ";"Lincoln Cost",#N/A,FALSE,"Lincoln County Valuation  ";"Teller Cost",#N/A,FALSE,"Teller County Valuation";"Washington Cost",#N/A,FALSE,"Washington County Valuation ";"Yuma Cost",#N/A,FALSE,"Yuma County Valuation "}</definedName>
    <definedName name="wrn.Cost." localSheetId="7" hidden="1">{"Cheyenne Cost",#N/A,FALSE,"Cheyenne County Valuation ";"Douglas Cost",#N/A,FALSE,"Douglas County Valuation Revis ";"Elbert Cost",#N/A,FALSE,"Elbert County Valuation  ";"El Paso Cost",#N/A,FALSE,"El Paso County Valuation ";"Kit Carson Pg 10",#N/A,FALSE,"Kit Carson County Valuation ";"Lincoln Cost",#N/A,FALSE,"Lincoln County Valuation  ";"Teller Cost",#N/A,FALSE,"Teller County Valuation";"Washington Cost",#N/A,FALSE,"Washington County Valuation ";"Yuma Cost",#N/A,FALSE,"Yuma County Valuation "}</definedName>
    <definedName name="wrn.Cost." localSheetId="0" hidden="1">{"Cheyenne Cost",#N/A,FALSE,"Cheyenne County Valuation ";"Douglas Cost",#N/A,FALSE,"Douglas County Valuation Revis ";"Elbert Cost",#N/A,FALSE,"Elbert County Valuation  ";"El Paso Cost",#N/A,FALSE,"El Paso County Valuation ";"Kit Carson Pg 10",#N/A,FALSE,"Kit Carson County Valuation ";"Lincoln Cost",#N/A,FALSE,"Lincoln County Valuation  ";"Teller Cost",#N/A,FALSE,"Teller County Valuation";"Washington Cost",#N/A,FALSE,"Washington County Valuation ";"Yuma Cost",#N/A,FALSE,"Yuma County Valuation "}</definedName>
    <definedName name="wrn.Cost." hidden="1">{"Cheyenne Cost",#N/A,FALSE,"Cheyenne County Valuation ";"Douglas Cost",#N/A,FALSE,"Douglas County Valuation Revis ";"Elbert Cost",#N/A,FALSE,"Elbert County Valuation  ";"El Paso Cost",#N/A,FALSE,"El Paso County Valuation ";"Kit Carson Pg 10",#N/A,FALSE,"Kit Carson County Valuation ";"Lincoln Cost",#N/A,FALSE,"Lincoln County Valuation  ";"Teller Cost",#N/A,FALSE,"Teller County Valuation";"Washington Cost",#N/A,FALSE,"Washington County Valuation ";"Yuma Cost",#N/A,FALSE,"Yuma County Valuation "}</definedName>
    <definedName name="wrn.COST._.ALLOC._.STUDY._.1997._.CLFP." localSheetId="19"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ALLOC._.STUDY._.1997._.CLFP." localSheetId="7"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ALLOC._.STUDY._.1997._.CLFP." localSheetId="0"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P._.Demand." localSheetId="6" hidden="1">{"Retail CP pg1",#N/A,FALSE,"FACTOR3";"Retail CP pg2",#N/A,FALSE,"FACTOR3";"Retail CP pg3",#N/A,FALSE,"FACTOR3"}</definedName>
    <definedName name="wrn.CP._.Demand." localSheetId="19" hidden="1">{"Retail CP pg1",#N/A,FALSE,"FACTOR3";"Retail CP pg2",#N/A,FALSE,"FACTOR3";"Retail CP pg3",#N/A,FALSE,"FACTOR3"}</definedName>
    <definedName name="wrn.CP._.Demand." localSheetId="0" hidden="1">{"Retail CP pg1",#N/A,FALSE,"FACTOR3";"Retail CP pg2",#N/A,FALSE,"FACTOR3";"Retail CP pg3",#N/A,FALSE,"FACTOR3"}</definedName>
    <definedName name="wrn.CP._.Demand." hidden="1">{"Retail CP pg1",#N/A,FALSE,"FACTOR3";"Retail CP pg2",#N/A,FALSE,"FACTOR3";"Retail CP pg3",#N/A,FALSE,"FACTOR3"}</definedName>
    <definedName name="wrn.CP._.Demand2." localSheetId="6" hidden="1">{"Retail CP pg1",#N/A,FALSE,"FACTOR3";"Retail CP pg2",#N/A,FALSE,"FACTOR3";"Retail CP pg3",#N/A,FALSE,"FACTOR3"}</definedName>
    <definedName name="wrn.CP._.Demand2." localSheetId="19" hidden="1">{"Retail CP pg1",#N/A,FALSE,"FACTOR3";"Retail CP pg2",#N/A,FALSE,"FACTOR3";"Retail CP pg3",#N/A,FALSE,"FACTOR3"}</definedName>
    <definedName name="wrn.CP._.Demand2." localSheetId="0" hidden="1">{"Retail CP pg1",#N/A,FALSE,"FACTOR3";"Retail CP pg2",#N/A,FALSE,"FACTOR3";"Retail CP pg3",#N/A,FALSE,"FACTOR3"}</definedName>
    <definedName name="wrn.CP._.Demand2." hidden="1">{"Retail CP pg1",#N/A,FALSE,"FACTOR3";"Retail CP pg2",#N/A,FALSE,"FACTOR3";"Retail CP pg3",#N/A,FALSE,"FACTOR3"}</definedName>
    <definedName name="wrn.Dashboard._.Report." localSheetId="19" hidden="1">{#N/A,#N/A,FALSE,"Cover";#N/A,#N/A,FALSE,"Consolidated IS ";#N/A,#N/A,FALSE,"Qtr LE";#N/A,#N/A,FALSE,"Qtr IS";#N/A,#N/A,FALSE,"Consolidated  BS";#N/A,#N/A,FALSE,"Merchant IS ";#N/A,#N/A,FALSE,"Merchant Bridge";#N/A,#N/A,FALSE,"Networks IS";#N/A,#N/A,FALSE,"Networks Bridge";#N/A,#N/A,FALSE,"Corporate IS";#N/A,#N/A,FALSE,"Corporate Bridge";#N/A,#N/A,FALSE,"Inv Relations ";#N/A,#N/A,FALSE,"Corporate Finance"}</definedName>
    <definedName name="wrn.Dashboard._.Report." localSheetId="7" hidden="1">{#N/A,#N/A,FALSE,"Cover";#N/A,#N/A,FALSE,"Consolidated IS ";#N/A,#N/A,FALSE,"Qtr LE";#N/A,#N/A,FALSE,"Qtr IS";#N/A,#N/A,FALSE,"Consolidated  BS";#N/A,#N/A,FALSE,"Merchant IS ";#N/A,#N/A,FALSE,"Merchant Bridge";#N/A,#N/A,FALSE,"Networks IS";#N/A,#N/A,FALSE,"Networks Bridge";#N/A,#N/A,FALSE,"Corporate IS";#N/A,#N/A,FALSE,"Corporate Bridge";#N/A,#N/A,FALSE,"Inv Relations ";#N/A,#N/A,FALSE,"Corporate Finance"}</definedName>
    <definedName name="wrn.Dashboard._.Report." localSheetId="0" hidden="1">{#N/A,#N/A,FALSE,"Cover";#N/A,#N/A,FALSE,"Consolidated IS ";#N/A,#N/A,FALSE,"Qtr LE";#N/A,#N/A,FALSE,"Qtr IS";#N/A,#N/A,FALSE,"Consolidated  BS";#N/A,#N/A,FALSE,"Merchant IS ";#N/A,#N/A,FALSE,"Merchant Bridge";#N/A,#N/A,FALSE,"Networks IS";#N/A,#N/A,FALSE,"Networks Bridge";#N/A,#N/A,FALSE,"Corporate IS";#N/A,#N/A,FALSE,"Corporate Bridge";#N/A,#N/A,FALSE,"Inv Relations ";#N/A,#N/A,FALSE,"Corporate Finance"}</definedName>
    <definedName name="wrn.Dashboard._.Report." hidden="1">{#N/A,#N/A,FALSE,"Cover";#N/A,#N/A,FALSE,"Consolidated IS ";#N/A,#N/A,FALSE,"Qtr LE";#N/A,#N/A,FALSE,"Qtr IS";#N/A,#N/A,FALSE,"Consolidated  BS";#N/A,#N/A,FALSE,"Merchant IS ";#N/A,#N/A,FALSE,"Merchant Bridge";#N/A,#N/A,FALSE,"Networks IS";#N/A,#N/A,FALSE,"Networks Bridge";#N/A,#N/A,FALSE,"Corporate IS";#N/A,#N/A,FALSE,"Corporate Bridge";#N/A,#N/A,FALSE,"Inv Relations ";#N/A,#N/A,FALSE,"Corporate Finance"}</definedName>
    <definedName name="wrn.DATA._.INPUTS." localSheetId="19" hidden="1">{#N/A,#N/A,TRUE,"DATA INPUTS"}</definedName>
    <definedName name="wrn.DATA._.INPUTS." localSheetId="7" hidden="1">{#N/A,#N/A,TRUE,"DATA INPUTS"}</definedName>
    <definedName name="wrn.DATA._.INPUTS." localSheetId="0" hidden="1">{#N/A,#N/A,TRUE,"DATA INPUTS"}</definedName>
    <definedName name="wrn.DATA._.INPUTS." hidden="1">{#N/A,#N/A,TRUE,"DATA INPUTS"}</definedName>
    <definedName name="wrn.DDC._.Compare." localSheetId="19" hidden="1">{"DDC Comparisons",#N/A,FALSE,"99 Summer Weather Hedge"}</definedName>
    <definedName name="wrn.DDC._.Compare." localSheetId="7" hidden="1">{"DDC Comparisons",#N/A,FALSE,"99 Summer Weather Hedge"}</definedName>
    <definedName name="wrn.DDC._.Compare." localSheetId="0" hidden="1">{"DDC Comparisons",#N/A,FALSE,"99 Summer Weather Hedge"}</definedName>
    <definedName name="wrn.DDC._.Compare." hidden="1">{"DDC Comparisons",#N/A,FALSE,"99 Summer Weather Hedge"}</definedName>
    <definedName name="wrn.detalles._.total." localSheetId="19" hidden="1">{"total","abonados garantia",FALSE,"detalle19982007"}</definedName>
    <definedName name="wrn.detalles._.total." localSheetId="0" hidden="1">{"total","abonados garantia",FALSE,"detalle19982007"}</definedName>
    <definedName name="wrn.detalles._.total." hidden="1">{"total","abonados garantia",FALSE,"detalle19982007"}</definedName>
    <definedName name="wrn.Distribution._.Schedules._.External." localSheetId="19" hidden="1">{"Chey Distr",#N/A,FALSE,"CHEY";"Crow Distr",#N/A,FALSE,"CROW";"Cust Distr",#N/A,FALSE,"CUST";"Doug Distr",#N/A,FALSE,"DOUG";"El P Distr",#N/A,FALSE,"EL P";"Elbe Distr",#N/A,FALSE,"ELBE";"Frem Distr",#N/A,FALSE,"FREM";"Kit C Distr",#N/A,FALSE,"KIT C";"Linc Distr",#N/A,FALSE,"LINC";"Oter Distr",#N/A,FALSE,"OTER";"Pueb Distr",#N/A,FALSE,"PUEB";"Tell Distr",#N/A,FALSE,"TELL";"Wash Distr",#N/A,FALSE,"WASH";"Yuma Distr",#N/A,FALSE,"YUMA"}</definedName>
    <definedName name="wrn.Distribution._.Schedules._.External." localSheetId="7" hidden="1">{"Chey Distr",#N/A,FALSE,"CHEY";"Crow Distr",#N/A,FALSE,"CROW";"Cust Distr",#N/A,FALSE,"CUST";"Doug Distr",#N/A,FALSE,"DOUG";"El P Distr",#N/A,FALSE,"EL P";"Elbe Distr",#N/A,FALSE,"ELBE";"Frem Distr",#N/A,FALSE,"FREM";"Kit C Distr",#N/A,FALSE,"KIT C";"Linc Distr",#N/A,FALSE,"LINC";"Oter Distr",#N/A,FALSE,"OTER";"Pueb Distr",#N/A,FALSE,"PUEB";"Tell Distr",#N/A,FALSE,"TELL";"Wash Distr",#N/A,FALSE,"WASH";"Yuma Distr",#N/A,FALSE,"YUMA"}</definedName>
    <definedName name="wrn.Distribution._.Schedules._.External." localSheetId="0" hidden="1">{"Chey Distr",#N/A,FALSE,"CHEY";"Crow Distr",#N/A,FALSE,"CROW";"Cust Distr",#N/A,FALSE,"CUST";"Doug Distr",#N/A,FALSE,"DOUG";"El P Distr",#N/A,FALSE,"EL P";"Elbe Distr",#N/A,FALSE,"ELBE";"Frem Distr",#N/A,FALSE,"FREM";"Kit C Distr",#N/A,FALSE,"KIT C";"Linc Distr",#N/A,FALSE,"LINC";"Oter Distr",#N/A,FALSE,"OTER";"Pueb Distr",#N/A,FALSE,"PUEB";"Tell Distr",#N/A,FALSE,"TELL";"Wash Distr",#N/A,FALSE,"WASH";"Yuma Distr",#N/A,FALSE,"YUMA"}</definedName>
    <definedName name="wrn.Distribution._.Schedules._.External." hidden="1">{"Chey Distr",#N/A,FALSE,"CHEY";"Crow Distr",#N/A,FALSE,"CROW";"Cust Distr",#N/A,FALSE,"CUST";"Doug Distr",#N/A,FALSE,"DOUG";"El P Distr",#N/A,FALSE,"EL P";"Elbe Distr",#N/A,FALSE,"ELBE";"Frem Distr",#N/A,FALSE,"FREM";"Kit C Distr",#N/A,FALSE,"KIT C";"Linc Distr",#N/A,FALSE,"LINC";"Oter Distr",#N/A,FALSE,"OTER";"Pueb Distr",#N/A,FALSE,"PUEB";"Tell Distr",#N/A,FALSE,"TELL";"Wash Distr",#N/A,FALSE,"WASH";"Yuma Distr",#N/A,FALSE,"YUMA"}</definedName>
    <definedName name="wrn.Distribution._.Schedules._.Internal." localSheetId="19" hidden="1">{"CHEY INTERNAL",#N/A,FALSE,"CHEY";"CROW INTERNAL",#N/A,FALSE,"CROW";"CUST INTERNAL",#N/A,FALSE,"CUST";"DOUG INTERNAL",#N/A,FALSE,"DOUG";"EL P INTERNAL",#N/A,FALSE,"EL P";"ELBE INTERNAL",#N/A,FALSE,"ELBE";"FREM INTERNAL",#N/A,FALSE,"FREM";"KIT C INTERNAL",#N/A,FALSE,"KIT C";"LINC INTERNAL",#N/A,FALSE,"LINC";"OTER INTERNAL",#N/A,FALSE,"OTER";"PUEB INTERNAL",#N/A,FALSE,"PUEB";"TELL INTERNAL",#N/A,FALSE,"TELL";"WASH INTERNAL",#N/A,FALSE,"WASH";"YUMA INTERNAL",#N/A,FALSE,"YUMA"}</definedName>
    <definedName name="wrn.Distribution._.Schedules._.Internal." localSheetId="7" hidden="1">{"CHEY INTERNAL",#N/A,FALSE,"CHEY";"CROW INTERNAL",#N/A,FALSE,"CROW";"CUST INTERNAL",#N/A,FALSE,"CUST";"DOUG INTERNAL",#N/A,FALSE,"DOUG";"EL P INTERNAL",#N/A,FALSE,"EL P";"ELBE INTERNAL",#N/A,FALSE,"ELBE";"FREM INTERNAL",#N/A,FALSE,"FREM";"KIT C INTERNAL",#N/A,FALSE,"KIT C";"LINC INTERNAL",#N/A,FALSE,"LINC";"OTER INTERNAL",#N/A,FALSE,"OTER";"PUEB INTERNAL",#N/A,FALSE,"PUEB";"TELL INTERNAL",#N/A,FALSE,"TELL";"WASH INTERNAL",#N/A,FALSE,"WASH";"YUMA INTERNAL",#N/A,FALSE,"YUMA"}</definedName>
    <definedName name="wrn.Distribution._.Schedules._.Internal." localSheetId="0" hidden="1">{"CHEY INTERNAL",#N/A,FALSE,"CHEY";"CROW INTERNAL",#N/A,FALSE,"CROW";"CUST INTERNAL",#N/A,FALSE,"CUST";"DOUG INTERNAL",#N/A,FALSE,"DOUG";"EL P INTERNAL",#N/A,FALSE,"EL P";"ELBE INTERNAL",#N/A,FALSE,"ELBE";"FREM INTERNAL",#N/A,FALSE,"FREM";"KIT C INTERNAL",#N/A,FALSE,"KIT C";"LINC INTERNAL",#N/A,FALSE,"LINC";"OTER INTERNAL",#N/A,FALSE,"OTER";"PUEB INTERNAL",#N/A,FALSE,"PUEB";"TELL INTERNAL",#N/A,FALSE,"TELL";"WASH INTERNAL",#N/A,FALSE,"WASH";"YUMA INTERNAL",#N/A,FALSE,"YUMA"}</definedName>
    <definedName name="wrn.Distribution._.Schedules._.Internal." hidden="1">{"CHEY INTERNAL",#N/A,FALSE,"CHEY";"CROW INTERNAL",#N/A,FALSE,"CROW";"CUST INTERNAL",#N/A,FALSE,"CUST";"DOUG INTERNAL",#N/A,FALSE,"DOUG";"EL P INTERNAL",#N/A,FALSE,"EL P";"ELBE INTERNAL",#N/A,FALSE,"ELBE";"FREM INTERNAL",#N/A,FALSE,"FREM";"KIT C INTERNAL",#N/A,FALSE,"KIT C";"LINC INTERNAL",#N/A,FALSE,"LINC";"OTER INTERNAL",#N/A,FALSE,"OTER";"PUEB INTERNAL",#N/A,FALSE,"PUEB";"TELL INTERNAL",#N/A,FALSE,"TELL";"WASH INTERNAL",#N/A,FALSE,"WASH";"YUMA INTERNAL",#N/A,FALSE,"YUMA"}</definedName>
    <definedName name="wrn.EMPPAY." localSheetId="6" hidden="1">{#N/A,#N/A,FALSE,"EMPPAY"}</definedName>
    <definedName name="wrn.EMPPAY." localSheetId="19" hidden="1">{#N/A,#N/A,FALSE,"EMPPAY"}</definedName>
    <definedName name="wrn.EMPPAY." localSheetId="0" hidden="1">{#N/A,#N/A,FALSE,"EMPPAY"}</definedName>
    <definedName name="wrn.EMPPAY." hidden="1">{#N/A,#N/A,FALSE,"EMPPAY"}</definedName>
    <definedName name="wrn.Firm._.Proposal." localSheetId="19" hidden="1">{#N/A,#N/A,FALSE,"Proposal.kW Firm"}</definedName>
    <definedName name="wrn.Firm._.Proposal." localSheetId="7" hidden="1">{#N/A,#N/A,FALSE,"Proposal.kW Firm"}</definedName>
    <definedName name="wrn.Firm._.Proposal." localSheetId="0" hidden="1">{#N/A,#N/A,FALSE,"Proposal.kW Firm"}</definedName>
    <definedName name="wrn.Firm._.Proposal." hidden="1">{#N/A,#N/A,FALSE,"Proposal.kW Firm"}</definedName>
    <definedName name="wrn.Group." localSheetId="19"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 localSheetId="0"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1" localSheetId="19"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1" localSheetId="0"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1"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Hedge._.Data._.Sheet." localSheetId="19" hidden="1">{"Hedge Data Sheet",#N/A,FALSE,"99 Summer Weather Hedge"}</definedName>
    <definedName name="wrn.Hedge._.Data._.Sheet." localSheetId="7" hidden="1">{"Hedge Data Sheet",#N/A,FALSE,"99 Summer Weather Hedge"}</definedName>
    <definedName name="wrn.Hedge._.Data._.Sheet." localSheetId="0" hidden="1">{"Hedge Data Sheet",#N/A,FALSE,"99 Summer Weather Hedge"}</definedName>
    <definedName name="wrn.Hedge._.Data._.Sheet." hidden="1">{"Hedge Data Sheet",#N/A,FALSE,"99 Summer Weather Hedge"}</definedName>
    <definedName name="wrn.Hedge._.Graphs." localSheetId="19" hidden="1">{"Hedge Graphs",#N/A,FALSE,"99 Summer Weather Hedge"}</definedName>
    <definedName name="wrn.Hedge._.Graphs." localSheetId="7" hidden="1">{"Hedge Graphs",#N/A,FALSE,"99 Summer Weather Hedge"}</definedName>
    <definedName name="wrn.Hedge._.Graphs." localSheetId="0" hidden="1">{"Hedge Graphs",#N/A,FALSE,"99 Summer Weather Hedge"}</definedName>
    <definedName name="wrn.Hedge._.Graphs." hidden="1">{"Hedge Graphs",#N/A,FALSE,"99 Summer Weather Hedge"}</definedName>
    <definedName name="wrn.IA301." localSheetId="19" hidden="1">{#N/A,#N/A,FALSE,"301-301.1";#N/A,#N/A,FALSE,"301.2-301.3";#N/A,#N/A,FALSE,"301.4-301.5";#N/A,#N/A,FALSE,"301.6-301.7";#N/A,#N/A,FALSE,"301.8-301.9";#N/A,#N/A,FALSE,"301-A"}</definedName>
    <definedName name="wrn.IA301." localSheetId="7" hidden="1">{#N/A,#N/A,FALSE,"301-301.1";#N/A,#N/A,FALSE,"301.2-301.3";#N/A,#N/A,FALSE,"301.4-301.5";#N/A,#N/A,FALSE,"301.6-301.7";#N/A,#N/A,FALSE,"301.8-301.9";#N/A,#N/A,FALSE,"301-A"}</definedName>
    <definedName name="wrn.IA301." localSheetId="0" hidden="1">{#N/A,#N/A,FALSE,"301-301.1";#N/A,#N/A,FALSE,"301.2-301.3";#N/A,#N/A,FALSE,"301.4-301.5";#N/A,#N/A,FALSE,"301.6-301.7";#N/A,#N/A,FALSE,"301.8-301.9";#N/A,#N/A,FALSE,"301-A"}</definedName>
    <definedName name="wrn.IA301." hidden="1">{#N/A,#N/A,FALSE,"301-301.1";#N/A,#N/A,FALSE,"301.2-301.3";#N/A,#N/A,FALSE,"301.4-301.5";#N/A,#N/A,FALSE,"301.6-301.7";#N/A,#N/A,FALSE,"301.8-301.9";#N/A,#N/A,FALSE,"301-A"}</definedName>
    <definedName name="wrn.Ilijan._.Print."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puts." localSheetId="19" hidden="1">{"Inputs 1","Base",FALSE,"INPUTS";"Inputs 2","Base",FALSE,"INPUTS";"Inputs 3","Base",FALSE,"INPUTS";"Inputs 4","Base",FALSE,"INPUTS";"Inputs 5","Base",FALSE,"INPUTS"}</definedName>
    <definedName name="wrn.Inputs." localSheetId="0" hidden="1">{"Inputs 1","Base",FALSE,"INPUTS";"Inputs 2","Base",FALSE,"INPUTS";"Inputs 3","Base",FALSE,"INPUTS";"Inputs 4","Base",FALSE,"INPUTS";"Inputs 5","Base",FALSE,"INPUTS"}</definedName>
    <definedName name="wrn.Inputs." hidden="1">{"Inputs 1","Base",FALSE,"INPUTS";"Inputs 2","Base",FALSE,"INPUTS";"Inputs 3","Base",FALSE,"INPUTS";"Inputs 4","Base",FALSE,"INPUTS";"Inputs 5","Base",FALSE,"INPUTS"}</definedName>
    <definedName name="wrn.Interruptible._.Proposal." localSheetId="19" hidden="1">{#N/A,#N/A,FALSE,"Proposal.kW Intrupt"}</definedName>
    <definedName name="wrn.Interruptible._.Proposal." localSheetId="7" hidden="1">{#N/A,#N/A,FALSE,"Proposal.kW Intrupt"}</definedName>
    <definedName name="wrn.Interruptible._.Proposal." localSheetId="0" hidden="1">{#N/A,#N/A,FALSE,"Proposal.kW Intrupt"}</definedName>
    <definedName name="wrn.Interruptible._.Proposal." hidden="1">{#N/A,#N/A,FALSE,"Proposal.kW Intrupt"}</definedName>
    <definedName name="wrn.IPO._.Valuation." localSheetId="6" hidden="1">{"assumptions",#N/A,FALSE,"Scenario 1";"valuation",#N/A,FALSE,"Scenario 1"}</definedName>
    <definedName name="wrn.IPO._.Valuation." localSheetId="19" hidden="1">{"assumptions",#N/A,FALSE,"Scenario 1";"valuation",#N/A,FALSE,"Scenario 1"}</definedName>
    <definedName name="wrn.IPO._.Valuation." localSheetId="0" hidden="1">{"assumptions",#N/A,FALSE,"Scenario 1";"valuation",#N/A,FALSE,"Scenario 1"}</definedName>
    <definedName name="wrn.IPO._.Valuation." hidden="1">{"assumptions",#N/A,FALSE,"Scenario 1";"valuation",#N/A,FALSE,"Scenario 1"}</definedName>
    <definedName name="wrn.Kansas._.Tracker." localSheetId="19" hidden="1">{#N/A,#N/A,FALSE,"Purchases";"Misc1",#N/A,FALSE,"Miscellaneous";"Misc2",#N/A,FALSE,"Miscellaneous";"Misc6",#N/A,FALSE,"Miscellaneous";#N/A,#N/A,FALSE,"Demand";#N/A,#N/A,FALSE,"State PGA";#N/A,#N/A,FALSE,"PEPL Imbalance ";"Misc3",#N/A,FALSE,"Miscellaneous";#N/A,#N/A,FALSE,"Journal";#N/A,#N/A,FALSE,"COVER"}</definedName>
    <definedName name="wrn.Kansas._.Tracker." localSheetId="7" hidden="1">{#N/A,#N/A,FALSE,"Purchases";"Misc1",#N/A,FALSE,"Miscellaneous";"Misc2",#N/A,FALSE,"Miscellaneous";"Misc6",#N/A,FALSE,"Miscellaneous";#N/A,#N/A,FALSE,"Demand";#N/A,#N/A,FALSE,"State PGA";#N/A,#N/A,FALSE,"PEPL Imbalance ";"Misc3",#N/A,FALSE,"Miscellaneous";#N/A,#N/A,FALSE,"Journal";#N/A,#N/A,FALSE,"COVER"}</definedName>
    <definedName name="wrn.Kansas._.Tracker." localSheetId="0" hidden="1">{#N/A,#N/A,FALSE,"Purchases";"Misc1",#N/A,FALSE,"Miscellaneous";"Misc2",#N/A,FALSE,"Miscellaneous";"Misc6",#N/A,FALSE,"Miscellaneous";#N/A,#N/A,FALSE,"Demand";#N/A,#N/A,FALSE,"State PGA";#N/A,#N/A,FALSE,"PEPL Imbalance ";"Misc3",#N/A,FALSE,"Miscellaneous";#N/A,#N/A,FALSE,"Journal";#N/A,#N/A,FALSE,"COVER"}</definedName>
    <definedName name="wrn.Kansas._.Tracker." hidden="1">{#N/A,#N/A,FALSE,"Purchases";"Misc1",#N/A,FALSE,"Miscellaneous";"Misc2",#N/A,FALSE,"Miscellaneous";"Misc6",#N/A,FALSE,"Miscellaneous";#N/A,#N/A,FALSE,"Demand";#N/A,#N/A,FALSE,"State PGA";#N/A,#N/A,FALSE,"PEPL Imbalance ";"Misc3",#N/A,FALSE,"Miscellaneous";#N/A,#N/A,FALSE,"Journal";#N/A,#N/A,FALSE,"COVER"}</definedName>
    <definedName name="wrn.LBO._.Summary." localSheetId="6" hidden="1">{"LBO Summary",#N/A,FALSE,"Summary"}</definedName>
    <definedName name="wrn.LBO._.Summary." localSheetId="19" hidden="1">{"LBO Summary",#N/A,FALSE,"Summary"}</definedName>
    <definedName name="wrn.LBO._.Summary." localSheetId="0" hidden="1">{"LBO Summary",#N/A,FALSE,"Summary"}</definedName>
    <definedName name="wrn.LBO._.Summary." hidden="1">{"LBO Summary",#N/A,FALSE,"Summary"}</definedName>
    <definedName name="wrn.Margin._.Calc." localSheetId="19" hidden="1">{#N/A,#N/A,FALSE,"MarginCalc"}</definedName>
    <definedName name="wrn.Margin._.Calc." localSheetId="7" hidden="1">{#N/A,#N/A,FALSE,"MarginCalc"}</definedName>
    <definedName name="wrn.Margin._.Calc." localSheetId="0" hidden="1">{#N/A,#N/A,FALSE,"MarginCalc"}</definedName>
    <definedName name="wrn.Margin._.Calc." hidden="1">{#N/A,#N/A,FALSE,"MarginCalc"}</definedName>
    <definedName name="wrn.MiniSum." localSheetId="19" hidden="1">{#N/A,#N/A,TRUE,"Facility-Input";#N/A,#N/A,TRUE,"Graphs";#N/A,#N/A,TRUE,"TOTAL"}</definedName>
    <definedName name="wrn.MiniSum." localSheetId="7" hidden="1">{#N/A,#N/A,TRUE,"Facility-Input";#N/A,#N/A,TRUE,"Graphs";#N/A,#N/A,TRUE,"TOTAL"}</definedName>
    <definedName name="wrn.MiniSum." localSheetId="0" hidden="1">{#N/A,#N/A,TRUE,"Facility-Input";#N/A,#N/A,TRUE,"Graphs";#N/A,#N/A,TRUE,"TOTAL"}</definedName>
    <definedName name="wrn.MiniSum." hidden="1">{#N/A,#N/A,TRUE,"Facility-Input";#N/A,#N/A,TRUE,"Graphs";#N/A,#N/A,TRUE,"TOTAL"}</definedName>
    <definedName name="wrn.Monthly." localSheetId="19" hidden="1">{"Fountain",#N/A,FALSE,"A";"Genoa",#N/A,FALSE,"A";"Hugo",#N/A,FALSE,"A"}</definedName>
    <definedName name="wrn.Monthly." localSheetId="7" hidden="1">{"Fountain",#N/A,FALSE,"A";"Genoa",#N/A,FALSE,"A";"Hugo",#N/A,FALSE,"A"}</definedName>
    <definedName name="wrn.Monthly." localSheetId="0" hidden="1">{"Fountain",#N/A,FALSE,"A";"Genoa",#N/A,FALSE,"A";"Hugo",#N/A,FALSE,"A"}</definedName>
    <definedName name="wrn.Monthly." hidden="1">{"Fountain",#N/A,FALSE,"A";"Genoa",#N/A,FALSE,"A";"Hugo",#N/A,FALSE,"A"}</definedName>
    <definedName name="wrn.ngpl." localSheetId="19" hidden="1">{#N/A,#N/A,FALSE,"lenox estimate";#N/A,#N/A,FALSE,"NGPL Pricing 99";#N/A,#N/A,FALSE,"JOURNAL 208"}</definedName>
    <definedName name="wrn.ngpl." localSheetId="7" hidden="1">{#N/A,#N/A,FALSE,"lenox estimate";#N/A,#N/A,FALSE,"NGPL Pricing 99";#N/A,#N/A,FALSE,"JOURNAL 208"}</definedName>
    <definedName name="wrn.ngpl." localSheetId="0" hidden="1">{#N/A,#N/A,FALSE,"lenox estimate";#N/A,#N/A,FALSE,"NGPL Pricing 99";#N/A,#N/A,FALSE,"JOURNAL 208"}</definedName>
    <definedName name="wrn.ngpl." hidden="1">{#N/A,#N/A,FALSE,"lenox estimate";#N/A,#N/A,FALSE,"NGPL Pricing 99";#N/A,#N/A,FALSE,"JOURNAL 208"}</definedName>
    <definedName name="wrn.nngalloc." localSheetId="19"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nngalloc." localSheetId="7"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nngalloc." localSheetId="0"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nngalloc."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Other._.Schedules." localSheetId="19"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Schedules." localSheetId="7"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Schedules." localSheetId="0"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UTPUT." localSheetId="19" hidden="1">{"DCF","UPSIDE CASE",FALSE,"Sheet1";"DCF","BASE CASE",FALSE,"Sheet1";"DCF","DOWNSIDE CASE",FALSE,"Sheet1"}</definedName>
    <definedName name="wrn.OUTPUT." localSheetId="0" hidden="1">{"DCF","UPSIDE CASE",FALSE,"Sheet1";"DCF","BASE CASE",FALSE,"Sheet1";"DCF","DOWNSIDE CASE",FALSE,"Sheet1"}</definedName>
    <definedName name="wrn.OUTPUT." hidden="1">{"DCF","UPSIDE CASE",FALSE,"Sheet1";"DCF","BASE CASE",FALSE,"Sheet1";"DCF","DOWNSIDE CASE",FALSE,"Sheet1"}</definedName>
    <definedName name="wrn.Page._.10s." localSheetId="19" hidden="1">{"Douglas Pg 10",#N/A,FALSE,"Pg 10  Douglas";"El Paso Pg 10",#N/A,FALSE,"Pg 10  El Paso";"Kit Carson Pg 10",#N/A,FALSE,"Pg 10  Kit Carson";"Lincoln Pg 10",#N/A,FALSE,"Pg 10  Lincoln";"Teller Pg 10",#N/A,FALSE,"Pg 10  Teller"}</definedName>
    <definedName name="wrn.Page._.10s." localSheetId="7" hidden="1">{"Douglas Pg 10",#N/A,FALSE,"Pg 10  Douglas";"El Paso Pg 10",#N/A,FALSE,"Pg 10  El Paso";"Kit Carson Pg 10",#N/A,FALSE,"Pg 10  Kit Carson";"Lincoln Pg 10",#N/A,FALSE,"Pg 10  Lincoln";"Teller Pg 10",#N/A,FALSE,"Pg 10  Teller"}</definedName>
    <definedName name="wrn.Page._.10s." localSheetId="0" hidden="1">{"Douglas Pg 10",#N/A,FALSE,"Pg 10  Douglas";"El Paso Pg 10",#N/A,FALSE,"Pg 10  El Paso";"Kit Carson Pg 10",#N/A,FALSE,"Pg 10  Kit Carson";"Lincoln Pg 10",#N/A,FALSE,"Pg 10  Lincoln";"Teller Pg 10",#N/A,FALSE,"Pg 10  Teller"}</definedName>
    <definedName name="wrn.Page._.10s." hidden="1">{"Douglas Pg 10",#N/A,FALSE,"Pg 10  Douglas";"El Paso Pg 10",#N/A,FALSE,"Pg 10  El Paso";"Kit Carson Pg 10",#N/A,FALSE,"Pg 10  Kit Carson";"Lincoln Pg 10",#N/A,FALSE,"Pg 10  Lincoln";"Teller Pg 10",#N/A,FALSE,"Pg 10  Teller"}</definedName>
    <definedName name="wrn.Print." localSheetId="19" hidden="1">{#N/A,#N/A,TRUE,"Inputs";#N/A,#N/A,TRUE,"Cashflow Statement";#N/A,#N/A,TRUE,"Summary";#N/A,#N/A,TRUE,"Construction";#N/A,#N/A,TRUE,"RevAss";#N/A,#N/A,TRUE,"Debt";#N/A,#N/A,TRUE,"Inc";#N/A,#N/A,TRUE,"Depr"}</definedName>
    <definedName name="wrn.Print." localSheetId="7" hidden="1">{#N/A,#N/A,TRUE,"Inputs";#N/A,#N/A,TRUE,"Cashflow Statement";#N/A,#N/A,TRUE,"Summary";#N/A,#N/A,TRUE,"Construction";#N/A,#N/A,TRUE,"RevAss";#N/A,#N/A,TRUE,"Debt";#N/A,#N/A,TRUE,"Inc";#N/A,#N/A,TRUE,"Depr"}</definedName>
    <definedName name="wrn.Print." localSheetId="0" hidden="1">{#N/A,#N/A,TRUE,"Inputs";#N/A,#N/A,TRUE,"Cashflow Statement";#N/A,#N/A,TRUE,"Summary";#N/A,#N/A,TRUE,"Construction";#N/A,#N/A,TRUE,"RevAss";#N/A,#N/A,TRUE,"Debt";#N/A,#N/A,TRUE,"Inc";#N/A,#N/A,TRUE,"Depr"}</definedName>
    <definedName name="wrn.Print." hidden="1">{#N/A,#N/A,TRUE,"Inputs";#N/A,#N/A,TRUE,"Cashflow Statement";#N/A,#N/A,TRUE,"Summary";#N/A,#N/A,TRUE,"Construction";#N/A,#N/A,TRUE,"RevAss";#N/A,#N/A,TRUE,"Debt";#N/A,#N/A,TRUE,"Inc";#N/A,#N/A,TRUE,"Depr"}</definedName>
    <definedName name="wrn.Print._.All._.Pages." localSheetId="6" hidden="1">{"LBO Summary",#N/A,FALSE,"Summary";"Income Statement",#N/A,FALSE,"Model";"Cash Flow",#N/A,FALSE,"Model";"Balance Sheet",#N/A,FALSE,"Model";"Working Capital",#N/A,FALSE,"Model";"Pro Forma Balance Sheets",#N/A,FALSE,"PFBS";"Debt Balances",#N/A,FALSE,"Model";"Fee Schedules",#N/A,FALSE,"Model"}</definedName>
    <definedName name="wrn.Print._.All._.Pages." localSheetId="19" hidden="1">{"LBO Summary",#N/A,FALSE,"Summary";"Income Statement",#N/A,FALSE,"Model";"Cash Flow",#N/A,FALSE,"Model";"Balance Sheet",#N/A,FALSE,"Model";"Working Capital",#N/A,FALSE,"Model";"Pro Forma Balance Sheets",#N/A,FALSE,"PFBS";"Debt Balances",#N/A,FALSE,"Model";"Fee Schedules",#N/A,FALSE,"Model"}</definedName>
    <definedName name="wrn.Print._.All._.Pages." localSheetId="0"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oforma._.Report." localSheetId="19"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forma._.Report." localSheetId="7"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forma._.Report." localSheetId="0"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forma._.Report."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ject._.A." localSheetId="19" hidden="1">{"Proj Econ Summary",#N/A,FALSE,"Project A";"Income Statement",#N/A,FALSE,"Project A";"Cash Flow Statement",#N/A,FALSE,"Project A";"Balance Sheet",#N/A,FALSE,"Project A";"Scenario Summary (Proj A)",#N/A,FALSE,"Scenario Summary"}</definedName>
    <definedName name="wrn.Project._.A." localSheetId="7" hidden="1">{"Proj Econ Summary",#N/A,FALSE,"Project A";"Income Statement",#N/A,FALSE,"Project A";"Cash Flow Statement",#N/A,FALSE,"Project A";"Balance Sheet",#N/A,FALSE,"Project A";"Scenario Summary (Proj A)",#N/A,FALSE,"Scenario Summary"}</definedName>
    <definedName name="wrn.Project._.A." localSheetId="0" hidden="1">{"Proj Econ Summary",#N/A,FALSE,"Project A";"Income Statement",#N/A,FALSE,"Project A";"Cash Flow Statement",#N/A,FALSE,"Project A";"Balance Sheet",#N/A,FALSE,"Project A";"Scenario Summary (Proj A)",#N/A,FALSE,"Scenario Summary"}</definedName>
    <definedName name="wrn.Project._.A." hidden="1">{"Proj Econ Summary",#N/A,FALSE,"Project A";"Income Statement",#N/A,FALSE,"Project A";"Cash Flow Statement",#N/A,FALSE,"Project A";"Balance Sheet",#N/A,FALSE,"Project A";"Scenario Summary (Proj A)",#N/A,FALSE,"Scenario Summary"}</definedName>
    <definedName name="wrn.Project._.Summary." localSheetId="19" hidden="1">{"Summary",#N/A,FALSE,"MICMULT";"Income Statement",#N/A,FALSE,"MICMULT";"Cash Flows",#N/A,FALSE,"MICMULT"}</definedName>
    <definedName name="wrn.Project._.Summary." localSheetId="7" hidden="1">{"Summary",#N/A,FALSE,"MICMULT";"Income Statement",#N/A,FALSE,"MICMULT";"Cash Flows",#N/A,FALSE,"MICMULT"}</definedName>
    <definedName name="wrn.Project._.Summary." localSheetId="0" hidden="1">{"Summary",#N/A,FALSE,"MICMULT";"Income Statement",#N/A,FALSE,"MICMULT";"Cash Flows",#N/A,FALSE,"MICMULT"}</definedName>
    <definedName name="wrn.Project._.Summary." hidden="1">{"Summary",#N/A,FALSE,"MICMULT";"Income Statement",#N/A,FALSE,"MICMULT";"Cash Flows",#N/A,FALSE,"MICMULT"}</definedName>
    <definedName name="wrn.purchases." localSheetId="19" hidden="1">{#N/A,#N/A,FALSE,"Purchases"}</definedName>
    <definedName name="wrn.purchases." localSheetId="7" hidden="1">{#N/A,#N/A,FALSE,"Purchases"}</definedName>
    <definedName name="wrn.purchases." localSheetId="0" hidden="1">{#N/A,#N/A,FALSE,"Purchases"}</definedName>
    <definedName name="wrn.purchases." hidden="1">{#N/A,#N/A,FALSE,"Purchases"}</definedName>
    <definedName name="wrn.Quarterly." localSheetId="19" hidden="1">{"Castle Rock",#N/A,FALSE,"A";"Cheyenne",#N/A,FALSE,"A";"Green Mountain",#N/A,FALSE,"A";"Limon",#N/A,FALSE,"A";"Woodland Park",#N/A,FALSE,"A"}</definedName>
    <definedName name="wrn.Quarterly." localSheetId="7" hidden="1">{"Castle Rock",#N/A,FALSE,"A";"Cheyenne",#N/A,FALSE,"A";"Green Mountain",#N/A,FALSE,"A";"Limon",#N/A,FALSE,"A";"Woodland Park",#N/A,FALSE,"A"}</definedName>
    <definedName name="wrn.Quarterly." localSheetId="0" hidden="1">{"Castle Rock",#N/A,FALSE,"A";"Cheyenne",#N/A,FALSE,"A";"Green Mountain",#N/A,FALSE,"A";"Limon",#N/A,FALSE,"A";"Woodland Park",#N/A,FALSE,"A"}</definedName>
    <definedName name="wrn.Quarterly." hidden="1">{"Castle Rock",#N/A,FALSE,"A";"Cheyenne",#N/A,FALSE,"A";"Green Mountain",#N/A,FALSE,"A";"Limon",#N/A,FALSE,"A";"Woodland Park",#N/A,FALSE,"A"}</definedName>
    <definedName name="wrn.RAK1." localSheetId="19" hidden="1">{"RAK-1, Schedule 1",#N/A,FALSE,"Electric";"RAK-1, Schedule 2",#N/A,FALSE,"Electric";"RAK-1, Schedule 4",#N/A,FALSE,"Electric"}</definedName>
    <definedName name="wrn.RAK1." localSheetId="7" hidden="1">{"RAK-1, Schedule 1",#N/A,FALSE,"Electric";"RAK-1, Schedule 2",#N/A,FALSE,"Electric";"RAK-1, Schedule 4",#N/A,FALSE,"Electric"}</definedName>
    <definedName name="wrn.RAK1." localSheetId="0" hidden="1">{"RAK-1, Schedule 1",#N/A,FALSE,"Electric";"RAK-1, Schedule 2",#N/A,FALSE,"Electric";"RAK-1, Schedule 4",#N/A,FALSE,"Electric"}</definedName>
    <definedName name="wrn.RAK1." hidden="1">{"RAK-1, Schedule 1",#N/A,FALSE,"Electric";"RAK-1, Schedule 2",#N/A,FALSE,"Electric";"RAK-1, Schedule 4",#N/A,FALSE,"Electric"}</definedName>
    <definedName name="wrn.RAK2." localSheetId="19"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K2." localSheetId="7"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K2." localSheetId="0"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evReq." localSheetId="19" hidden="1">{#N/A,#N/A,FALSE,"Revenue Requirements";#N/A,#N/A,FALSE,"Capital Structure";#N/A,#N/A,FALSE,"Cost of Debt";#N/A,#N/A,FALSE,"Electric";#N/A,#N/A,FALSE,"Gas";#N/A,#N/A,FALSE,"CWC";#N/A,#N/A,FALSE,"Income Taxes"}</definedName>
    <definedName name="wrn.RevReq." localSheetId="7" hidden="1">{#N/A,#N/A,FALSE,"Revenue Requirements";#N/A,#N/A,FALSE,"Capital Structure";#N/A,#N/A,FALSE,"Cost of Debt";#N/A,#N/A,FALSE,"Electric";#N/A,#N/A,FALSE,"Gas";#N/A,#N/A,FALSE,"CWC";#N/A,#N/A,FALSE,"Income Taxes"}</definedName>
    <definedName name="wrn.RevReq." localSheetId="0" hidden="1">{#N/A,#N/A,FALSE,"Revenue Requirements";#N/A,#N/A,FALSE,"Capital Structure";#N/A,#N/A,FALSE,"Cost of Debt";#N/A,#N/A,FALSE,"Electric";#N/A,#N/A,FALSE,"Gas";#N/A,#N/A,FALSE,"CWC";#N/A,#N/A,FALSE,"Income Taxes"}</definedName>
    <definedName name="wrn.RevReq." hidden="1">{#N/A,#N/A,FALSE,"Revenue Requirements";#N/A,#N/A,FALSE,"Capital Structure";#N/A,#N/A,FALSE,"Cost of Debt";#N/A,#N/A,FALSE,"Electric";#N/A,#N/A,FALSE,"Gas";#N/A,#N/A,FALSE,"CWC";#N/A,#N/A,FALSE,"Income Taxes"}</definedName>
    <definedName name="wrn.Risk._.Reserves." localSheetId="19" hidden="1">{#N/A,#N/A,TRUE,"Reserves";#N/A,#N/A,TRUE,"Graphs"}</definedName>
    <definedName name="wrn.Risk._.Reserves." localSheetId="7" hidden="1">{#N/A,#N/A,TRUE,"Reserves";#N/A,#N/A,TRUE,"Graphs"}</definedName>
    <definedName name="wrn.Risk._.Reserves." localSheetId="0" hidden="1">{#N/A,#N/A,TRUE,"Reserves";#N/A,#N/A,TRUE,"Graphs"}</definedName>
    <definedName name="wrn.Risk._.Reserves." hidden="1">{#N/A,#N/A,TRUE,"Reserves";#N/A,#N/A,TRUE,"Graphs"}</definedName>
    <definedName name="wrn.Sch._.10." localSheetId="19" hidden="1">{"Wyandotte",#N/A,FALSE,"SCH 10";"Wallace",#N/A,FALSE,"SCH 10";"Saline",#N/A,FALSE,"SCH 10";"Rice",#N/A,FALSE,"SCH 10";"Trego",#N/A,FALSE,"SCH 10";"Russell",#N/A,FALSE,"SCH 10";"Riley",#N/A,FALSE,"SCH 10";"Ellis",#N/A,FALSE,"SCH 10";"Leavenworth",#N/A,FALSE,"SCH 10";"Logan",#N/A,FALSE,"SCH 10";"Jefferson",#N/A,FALSE,"SCH 10";"Gove",#N/A,FALSE,"SCH 10";"Ellsworth",#N/A,FALSE,"SCH 10";"Douglas",#N/A,FALSE,"SCH 10";"Dickenson",#N/A,FALSE,"SCH 10";"Geary",#N/A,FALSE,"SCH 10";"Shawnee",#N/A,FALSE,"SCH 10";"Jackson",#N/A,FALSE,"SCH 10";"Washington",#N/A,FALSE,"SCH 10";"Marshall",#N/A,FALSE,"SCH 10";"Pottawatomie",#N/A,FALSE,"SCH 10"}</definedName>
    <definedName name="wrn.Sch._.10." localSheetId="7" hidden="1">{"Wyandotte",#N/A,FALSE,"SCH 10";"Wallace",#N/A,FALSE,"SCH 10";"Saline",#N/A,FALSE,"SCH 10";"Rice",#N/A,FALSE,"SCH 10";"Trego",#N/A,FALSE,"SCH 10";"Russell",#N/A,FALSE,"SCH 10";"Riley",#N/A,FALSE,"SCH 10";"Ellis",#N/A,FALSE,"SCH 10";"Leavenworth",#N/A,FALSE,"SCH 10";"Logan",#N/A,FALSE,"SCH 10";"Jefferson",#N/A,FALSE,"SCH 10";"Gove",#N/A,FALSE,"SCH 10";"Ellsworth",#N/A,FALSE,"SCH 10";"Douglas",#N/A,FALSE,"SCH 10";"Dickenson",#N/A,FALSE,"SCH 10";"Geary",#N/A,FALSE,"SCH 10";"Shawnee",#N/A,FALSE,"SCH 10";"Jackson",#N/A,FALSE,"SCH 10";"Washington",#N/A,FALSE,"SCH 10";"Marshall",#N/A,FALSE,"SCH 10";"Pottawatomie",#N/A,FALSE,"SCH 10"}</definedName>
    <definedName name="wrn.Sch._.10." localSheetId="0" hidden="1">{"Wyandotte",#N/A,FALSE,"SCH 10";"Wallace",#N/A,FALSE,"SCH 10";"Saline",#N/A,FALSE,"SCH 10";"Rice",#N/A,FALSE,"SCH 10";"Trego",#N/A,FALSE,"SCH 10";"Russell",#N/A,FALSE,"SCH 10";"Riley",#N/A,FALSE,"SCH 10";"Ellis",#N/A,FALSE,"SCH 10";"Leavenworth",#N/A,FALSE,"SCH 10";"Logan",#N/A,FALSE,"SCH 10";"Jefferson",#N/A,FALSE,"SCH 10";"Gove",#N/A,FALSE,"SCH 10";"Ellsworth",#N/A,FALSE,"SCH 10";"Douglas",#N/A,FALSE,"SCH 10";"Dickenson",#N/A,FALSE,"SCH 10";"Geary",#N/A,FALSE,"SCH 10";"Shawnee",#N/A,FALSE,"SCH 10";"Jackson",#N/A,FALSE,"SCH 10";"Washington",#N/A,FALSE,"SCH 10";"Marshall",#N/A,FALSE,"SCH 10";"Pottawatomie",#N/A,FALSE,"SCH 10"}</definedName>
    <definedName name="wrn.Sch._.10." hidden="1">{"Wyandotte",#N/A,FALSE,"SCH 10";"Wallace",#N/A,FALSE,"SCH 10";"Saline",#N/A,FALSE,"SCH 10";"Rice",#N/A,FALSE,"SCH 10";"Trego",#N/A,FALSE,"SCH 10";"Russell",#N/A,FALSE,"SCH 10";"Riley",#N/A,FALSE,"SCH 10";"Ellis",#N/A,FALSE,"SCH 10";"Leavenworth",#N/A,FALSE,"SCH 10";"Logan",#N/A,FALSE,"SCH 10";"Jefferson",#N/A,FALSE,"SCH 10";"Gove",#N/A,FALSE,"SCH 10";"Ellsworth",#N/A,FALSE,"SCH 10";"Douglas",#N/A,FALSE,"SCH 10";"Dickenson",#N/A,FALSE,"SCH 10";"Geary",#N/A,FALSE,"SCH 10";"Shawnee",#N/A,FALSE,"SCH 10";"Jackson",#N/A,FALSE,"SCH 10";"Washington",#N/A,FALSE,"SCH 10";"Marshall",#N/A,FALSE,"SCH 10";"Pottawatomie",#N/A,FALSE,"SCH 10"}</definedName>
    <definedName name="wrn.Sch._.10R." localSheetId="19" hidden="1">{"Page 1",#N/A,FALSE,"SCH 10";"Page 2",#N/A,FALSE,"SCH 10"}</definedName>
    <definedName name="wrn.Sch._.10R." localSheetId="7" hidden="1">{"Page 1",#N/A,FALSE,"SCH 10";"Page 2",#N/A,FALSE,"SCH 10"}</definedName>
    <definedName name="wrn.Sch._.10R." localSheetId="0" hidden="1">{"Page 1",#N/A,FALSE,"SCH 10";"Page 2",#N/A,FALSE,"SCH 10"}</definedName>
    <definedName name="wrn.Sch._.10R." hidden="1">{"Page 1",#N/A,FALSE,"SCH 10";"Page 2",#N/A,FALSE,"SCH 10"}</definedName>
    <definedName name="wrn.Sch._.11." localSheetId="19" hidden="1">{"Sch 11",#N/A,FALSE,"SCH 11";"Sch 11 WP",#N/A,FALSE,"SCH 11"}</definedName>
    <definedName name="wrn.Sch._.11." localSheetId="7" hidden="1">{"Sch 11",#N/A,FALSE,"SCH 11";"Sch 11 WP",#N/A,FALSE,"SCH 11"}</definedName>
    <definedName name="wrn.Sch._.11." localSheetId="0" hidden="1">{"Sch 11",#N/A,FALSE,"SCH 11";"Sch 11 WP",#N/A,FALSE,"SCH 11"}</definedName>
    <definedName name="wrn.Sch._.11." hidden="1">{"Sch 11",#N/A,FALSE,"SCH 11";"Sch 11 WP",#N/A,FALSE,"SCH 11"}</definedName>
    <definedName name="wrn.Schedule._.10B." localSheetId="19" hidden="1">{"Douglas 10B",#N/A,FALSE,"Douglas";"Finney Sch 10B",#N/A,FALSE,"Finney";"Ford Sch 10B",#N/A,FALSE,"Ford";"Sedgwick Sch 10B",#N/A,FALSE,"Sedgwick";"Seward Sch 10B",#N/A,FALSE,"Seward";"Sherman Sch 10B",#N/A,FALSE,"Sherman";"Stevens Sch 10B",#N/A,FALSE,"Stevens"}</definedName>
    <definedName name="wrn.Schedule._.10B." localSheetId="7" hidden="1">{"Douglas 10B",#N/A,FALSE,"Douglas";"Finney Sch 10B",#N/A,FALSE,"Finney";"Ford Sch 10B",#N/A,FALSE,"Ford";"Sedgwick Sch 10B",#N/A,FALSE,"Sedgwick";"Seward Sch 10B",#N/A,FALSE,"Seward";"Sherman Sch 10B",#N/A,FALSE,"Sherman";"Stevens Sch 10B",#N/A,FALSE,"Stevens"}</definedName>
    <definedName name="wrn.Schedule._.10B." localSheetId="0" hidden="1">{"Douglas 10B",#N/A,FALSE,"Douglas";"Finney Sch 10B",#N/A,FALSE,"Finney";"Ford Sch 10B",#N/A,FALSE,"Ford";"Sedgwick Sch 10B",#N/A,FALSE,"Sedgwick";"Seward Sch 10B",#N/A,FALSE,"Seward";"Sherman Sch 10B",#N/A,FALSE,"Sherman";"Stevens Sch 10B",#N/A,FALSE,"Stevens"}</definedName>
    <definedName name="wrn.Schedule._.10B." hidden="1">{"Douglas 10B",#N/A,FALSE,"Douglas";"Finney Sch 10B",#N/A,FALSE,"Finney";"Ford Sch 10B",#N/A,FALSE,"Ford";"Sedgwick Sch 10B",#N/A,FALSE,"Sedgwick";"Seward Sch 10B",#N/A,FALSE,"Seward";"Sherman Sch 10B",#N/A,FALSE,"Sherman";"Stevens Sch 10B",#N/A,FALSE,"Stevens"}</definedName>
    <definedName name="wrn.Schedule._.4." localSheetId="19" hidden="1">{"ERB1",#N/A,FALSE,"Electric";"ERB2",#N/A,FALSE,"Electric";"ERB3",#N/A,FALSE,"Electric";"ERB4",#N/A,FALSE,"Electric";"ERB5",#N/A,FALSE,"Electric"}</definedName>
    <definedName name="wrn.Schedule._.4." localSheetId="7" hidden="1">{"ERB1",#N/A,FALSE,"Electric";"ERB2",#N/A,FALSE,"Electric";"ERB3",#N/A,FALSE,"Electric";"ERB4",#N/A,FALSE,"Electric";"ERB5",#N/A,FALSE,"Electric"}</definedName>
    <definedName name="wrn.Schedule._.4." localSheetId="0" hidden="1">{"ERB1",#N/A,FALSE,"Electric";"ERB2",#N/A,FALSE,"Electric";"ERB3",#N/A,FALSE,"Electric";"ERB4",#N/A,FALSE,"Electric";"ERB5",#N/A,FALSE,"Electric"}</definedName>
    <definedName name="wrn.Schedule._.4." hidden="1">{"ERB1",#N/A,FALSE,"Electric";"ERB2",#N/A,FALSE,"Electric";"ERB3",#N/A,FALSE,"Electric";"ERB4",#N/A,FALSE,"Electric";"ERB5",#N/A,FALSE,"Electric"}</definedName>
    <definedName name="wrn.Schedule._.5." localSheetId="19" hidden="1">{"EE1",#N/A,FALSE,"Electric";"EE2",#N/A,FALSE,"Electric";"EE3",#N/A,FALSE,"Electric";"EE4",#N/A,FALSE,"Electric";"EE5",#N/A,FALSE,"Electric"}</definedName>
    <definedName name="wrn.Schedule._.5." localSheetId="7" hidden="1">{"EE1",#N/A,FALSE,"Electric";"EE2",#N/A,FALSE,"Electric";"EE3",#N/A,FALSE,"Electric";"EE4",#N/A,FALSE,"Electric";"EE5",#N/A,FALSE,"Electric"}</definedName>
    <definedName name="wrn.Schedule._.5." localSheetId="0" hidden="1">{"EE1",#N/A,FALSE,"Electric";"EE2",#N/A,FALSE,"Electric";"EE3",#N/A,FALSE,"Electric";"EE4",#N/A,FALSE,"Electric";"EE5",#N/A,FALSE,"Electric"}</definedName>
    <definedName name="wrn.Schedule._.5." hidden="1">{"EE1",#N/A,FALSE,"Electric";"EE2",#N/A,FALSE,"Electric";"EE3",#N/A,FALSE,"Electric";"EE4",#N/A,FALSE,"Electric";"EE5",#N/A,FALSE,"Electric"}</definedName>
    <definedName name="wrn.Segment._.1." localSheetId="19" hidden="1">{#N/A,#N/A,TRUE,"Segment 1"}</definedName>
    <definedName name="wrn.Segment._.1." localSheetId="7" hidden="1">{#N/A,#N/A,TRUE,"Segment 1"}</definedName>
    <definedName name="wrn.Segment._.1." localSheetId="0" hidden="1">{#N/A,#N/A,TRUE,"Segment 1"}</definedName>
    <definedName name="wrn.Segment._.1." hidden="1">{#N/A,#N/A,TRUE,"Segment 1"}</definedName>
    <definedName name="wrn.Segment._.2." localSheetId="19" hidden="1">{#N/A,#N/A,TRUE,"Segment 2"}</definedName>
    <definedName name="wrn.Segment._.2." localSheetId="7" hidden="1">{#N/A,#N/A,TRUE,"Segment 2"}</definedName>
    <definedName name="wrn.Segment._.2." localSheetId="0" hidden="1">{#N/A,#N/A,TRUE,"Segment 2"}</definedName>
    <definedName name="wrn.Segment._.2." hidden="1">{#N/A,#N/A,TRUE,"Segment 2"}</definedName>
    <definedName name="wrn.Segment._.3." localSheetId="19" hidden="1">{#N/A,#N/A,TRUE,"Segment 3"}</definedName>
    <definedName name="wrn.Segment._.3." localSheetId="7" hidden="1">{#N/A,#N/A,TRUE,"Segment 3"}</definedName>
    <definedName name="wrn.Segment._.3." localSheetId="0" hidden="1">{#N/A,#N/A,TRUE,"Segment 3"}</definedName>
    <definedName name="wrn.Segment._.3." hidden="1">{#N/A,#N/A,TRUE,"Segment 3"}</definedName>
    <definedName name="wrn.Segment._.4." localSheetId="19" hidden="1">{#N/A,#N/A,TRUE,"Segment 4"}</definedName>
    <definedName name="wrn.Segment._.4." localSheetId="7" hidden="1">{#N/A,#N/A,TRUE,"Segment 4"}</definedName>
    <definedName name="wrn.Segment._.4." localSheetId="0" hidden="1">{#N/A,#N/A,TRUE,"Segment 4"}</definedName>
    <definedName name="wrn.Segment._.4." hidden="1">{#N/A,#N/A,TRUE,"Segment 4"}</definedName>
    <definedName name="wrn.Segment._.5." localSheetId="19" hidden="1">{#N/A,#N/A,TRUE,"Segment 5"}</definedName>
    <definedName name="wrn.Segment._.5." localSheetId="7" hidden="1">{#N/A,#N/A,TRUE,"Segment 5"}</definedName>
    <definedName name="wrn.Segment._.5." localSheetId="0" hidden="1">{#N/A,#N/A,TRUE,"Segment 5"}</definedName>
    <definedName name="wrn.Segment._.5." hidden="1">{#N/A,#N/A,TRUE,"Segment 5"}</definedName>
    <definedName name="wrn.Semi._.Annual." localSheetId="19" hidden="1">{"Arriba",#N/A,FALSE,"A";"Bethune",#N/A,FALSE,"A";"Burlington",#N/A,FALSE,"A";"Elizabeth",#N/A,FALSE,"A";"Flagler",#N/A,FALSE,"A";"Kiowa",#N/A,FALSE,"A";"Stratton",#N/A,FALSE,"A";"Vona",#N/A,FALSE,"A"}</definedName>
    <definedName name="wrn.Semi._.Annual." localSheetId="7" hidden="1">{"Arriba",#N/A,FALSE,"A";"Bethune",#N/A,FALSE,"A";"Burlington",#N/A,FALSE,"A";"Elizabeth",#N/A,FALSE,"A";"Flagler",#N/A,FALSE,"A";"Kiowa",#N/A,FALSE,"A";"Stratton",#N/A,FALSE,"A";"Vona",#N/A,FALSE,"A"}</definedName>
    <definedName name="wrn.Semi._.Annual." localSheetId="0" hidden="1">{"Arriba",#N/A,FALSE,"A";"Bethune",#N/A,FALSE,"A";"Burlington",#N/A,FALSE,"A";"Elizabeth",#N/A,FALSE,"A";"Flagler",#N/A,FALSE,"A";"Kiowa",#N/A,FALSE,"A";"Stratton",#N/A,FALSE,"A";"Vona",#N/A,FALSE,"A"}</definedName>
    <definedName name="wrn.Semi._.Annual." hidden="1">{"Arriba",#N/A,FALSE,"A";"Bethune",#N/A,FALSE,"A";"Burlington",#N/A,FALSE,"A";"Elizabeth",#N/A,FALSE,"A";"Flagler",#N/A,FALSE,"A";"Kiowa",#N/A,FALSE,"A";"Stratton",#N/A,FALSE,"A";"Vona",#N/A,FALSE,"A"}</definedName>
    <definedName name="wrn.September._.Graphs." localSheetId="19" hidden="1">{"Sept Graphs",#N/A,FALSE,"Sept 99"}</definedName>
    <definedName name="wrn.September._.Graphs." localSheetId="7" hidden="1">{"Sept Graphs",#N/A,FALSE,"Sept 99"}</definedName>
    <definedName name="wrn.September._.Graphs." localSheetId="0" hidden="1">{"Sept Graphs",#N/A,FALSE,"Sept 99"}</definedName>
    <definedName name="wrn.September._.Graphs." hidden="1">{"Sept Graphs",#N/A,FALSE,"Sept 99"}</definedName>
    <definedName name="wrn.Snapshot." localSheetId="19" hidden="1">{#N/A,#N/A,TRUE,"Facility-Input";#N/A,#N/A,TRUE,"Graphs"}</definedName>
    <definedName name="wrn.Snapshot." localSheetId="7" hidden="1">{#N/A,#N/A,TRUE,"Facility-Input";#N/A,#N/A,TRUE,"Graphs"}</definedName>
    <definedName name="wrn.Snapshot." localSheetId="0" hidden="1">{#N/A,#N/A,TRUE,"Facility-Input";#N/A,#N/A,TRUE,"Graphs"}</definedName>
    <definedName name="wrn.Snapshot." hidden="1">{#N/A,#N/A,TRUE,"Facility-Input";#N/A,#N/A,TRUE,"Graphs"}</definedName>
    <definedName name="wrn.storage8x11." localSheetId="19" hidden="1">{"storage8x11",#N/A,FALSE,"1996"}</definedName>
    <definedName name="wrn.storage8x11." localSheetId="7" hidden="1">{"storage8x11",#N/A,FALSE,"1996"}</definedName>
    <definedName name="wrn.storage8x11." localSheetId="0" hidden="1">{"storage8x11",#N/A,FALSE,"1996"}</definedName>
    <definedName name="wrn.storage8x11." hidden="1">{"storage8x11",#N/A,FALSE,"1996"}</definedName>
    <definedName name="wrn.Summary." localSheetId="19" hidden="1">{"SumVar",#N/A,FALSE,"Variance";"SumAct",#N/A,FALSE,"Actual";"SumBud",#N/A,FALSE,"Budget"}</definedName>
    <definedName name="wrn.Summary." localSheetId="7" hidden="1">{"SumVar",#N/A,FALSE,"Variance";"SumAct",#N/A,FALSE,"Actual";"SumBud",#N/A,FALSE,"Budget"}</definedName>
    <definedName name="wrn.Summary." localSheetId="0" hidden="1">{"SumVar",#N/A,FALSE,"Variance";"SumAct",#N/A,FALSE,"Actual";"SumBud",#N/A,FALSE,"Budget"}</definedName>
    <definedName name="wrn.Summary." hidden="1">{"SumVar",#N/A,FALSE,"Variance";"SumAct",#N/A,FALSE,"Actual";"SumBud",#N/A,FALSE,"Budget"}</definedName>
    <definedName name="wrn.TAXABLE._.INCOME." localSheetId="19" hidden="1">{"LCIIRECON",#N/A,FALSE,"LCII";"LCISRECON",#N/A,FALSE,"LCIS";"LCIMRECON",#N/A,FALSE,"LCIM";"LCITRECON",#N/A,FALSE,"LCIT";"CONSM1",#N/A,FALSE,"94FED"}</definedName>
    <definedName name="wrn.TAXABLE._.INCOME." localSheetId="0" hidden="1">{"LCIIRECON",#N/A,FALSE,"LCII";"LCISRECON",#N/A,FALSE,"LCIS";"LCIMRECON",#N/A,FALSE,"LCIM";"LCITRECON",#N/A,FALSE,"LCIT";"CONSM1",#N/A,FALSE,"94FED"}</definedName>
    <definedName name="wrn.TAXABLE._.INCOME." hidden="1">{"LCIIRECON",#N/A,FALSE,"LCII";"LCISRECON",#N/A,FALSE,"LCIS";"LCIMRECON",#N/A,FALSE,"LCIM";"LCITRECON",#N/A,FALSE,"LCIT";"CONSM1",#N/A,FALSE,"94FED"}</definedName>
    <definedName name="wrn.test." localSheetId="19" hidden="1">{"assump1",#N/A,TRUE,"Assump";"assump2",#N/A,TRUE,"Assump"}</definedName>
    <definedName name="wrn.test." localSheetId="7" hidden="1">{"assump1",#N/A,TRUE,"Assump";"assump2",#N/A,TRUE,"Assump"}</definedName>
    <definedName name="wrn.test." localSheetId="0" hidden="1">{"assump1",#N/A,TRUE,"Assump";"assump2",#N/A,TRUE,"Assump"}</definedName>
    <definedName name="wrn.test." hidden="1">{"assump1",#N/A,TRUE,"Assump";"assump2",#N/A,TRUE,"Assump"}</definedName>
    <definedName name="wrn.Totals." localSheetId="19" hidden="1">{#N/A,#N/A,TRUE,"TOTAL";#N/A,#N/A,TRUE,"Total Pipes"}</definedName>
    <definedName name="wrn.Totals." localSheetId="7" hidden="1">{#N/A,#N/A,TRUE,"TOTAL";#N/A,#N/A,TRUE,"Total Pipes"}</definedName>
    <definedName name="wrn.Totals." localSheetId="0" hidden="1">{#N/A,#N/A,TRUE,"TOTAL";#N/A,#N/A,TRUE,"Total Pipes"}</definedName>
    <definedName name="wrn.Totals." hidden="1">{#N/A,#N/A,TRUE,"TOTAL";#N/A,#N/A,TRUE,"Total Pipes"}</definedName>
    <definedName name="wrn.tracker." localSheetId="19"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 localSheetId="7"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 localSheetId="0"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localSheetId="19"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localSheetId="7"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localSheetId="0"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UEG._.Operating._.Report." localSheetId="19"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 localSheetId="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 localSheetId="0"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K." localSheetId="19" hidden="1">{#N/A,#N/A,TRUE,"UK Profit and Loss";#N/A,#N/A,TRUE,"UK Balance Sheet";#N/A,#N/A,TRUE,"UK Sales";#N/A,#N/A,TRUE,"UK  Overheads";#N/A,#N/A,TRUE,"UK - CHANNEL SALES";#N/A,#N/A,TRUE,"UK - TOP 15";#N/A,#N/A,TRUE,"UK - DEBTORS";#N/A,#N/A,TRUE,"UK - KEY STATS";#N/A,#N/A,TRUE,"UK - CAPEX";#N/A,#N/A,TRUE,"UK - CASHFLOW"}</definedName>
    <definedName name="wrn.UK." localSheetId="0" hidden="1">{#N/A,#N/A,TRUE,"UK Profit and Loss";#N/A,#N/A,TRUE,"UK Balance Sheet";#N/A,#N/A,TRUE,"UK Sales";#N/A,#N/A,TRUE,"UK  Overheads";#N/A,#N/A,TRUE,"UK - CHANNEL SALES";#N/A,#N/A,TRUE,"UK - TOP 15";#N/A,#N/A,TRUE,"UK - DEBTORS";#N/A,#N/A,TRUE,"UK - KEY STATS";#N/A,#N/A,TRUE,"UK - CAPEX";#N/A,#N/A,TRUE,"UK - CASHFLOW"}</definedName>
    <definedName name="wrn.UK." hidden="1">{#N/A,#N/A,TRUE,"UK Profit and Loss";#N/A,#N/A,TRUE,"UK Balance Sheet";#N/A,#N/A,TRUE,"UK Sales";#N/A,#N/A,TRUE,"UK  Overheads";#N/A,#N/A,TRUE,"UK - CHANNEL SALES";#N/A,#N/A,TRUE,"UK - TOP 15";#N/A,#N/A,TRUE,"UK - DEBTORS";#N/A,#N/A,TRUE,"UK - KEY STATS";#N/A,#N/A,TRUE,"UK - CAPEX";#N/A,#N/A,TRUE,"UK - CASHFLOW"}</definedName>
    <definedName name="wrn.Unit._.1._.Operating._.Report." localSheetId="19" hidden="1">{#N/A,#N/A,FALSE,"Unit 1"}</definedName>
    <definedName name="wrn.Unit._.1._.Operating._.Report." localSheetId="7" hidden="1">{#N/A,#N/A,FALSE,"Unit 1"}</definedName>
    <definedName name="wrn.Unit._.1._.Operating._.Report." localSheetId="0" hidden="1">{#N/A,#N/A,FALSE,"Unit 1"}</definedName>
    <definedName name="wrn.Unit._.1._.Operating._.Report." hidden="1">{#N/A,#N/A,FALSE,"Unit 1"}</definedName>
    <definedName name="wrn.USA." localSheetId="19" hidden="1">{#N/A,#N/A,TRUE,"USA Profit and Loss";#N/A,#N/A,TRUE,"USA Balance Sheet";#N/A,#N/A,TRUE,"USA Sales ";#N/A,#N/A,TRUE,"USA  Overheads";#N/A,#N/A,TRUE,"USA - CHANNEL SALES";#N/A,#N/A,TRUE,"USA - TOP 15";#N/A,#N/A,TRUE,"USA - KEY STATS";#N/A,#N/A,TRUE,"USA - DEBTORS";#N/A,#N/A,TRUE,"USA - CAPEX";#N/A,#N/A,TRUE,"USA - CASHFLOW"}</definedName>
    <definedName name="wrn.USA." localSheetId="0" hidden="1">{#N/A,#N/A,TRUE,"USA Profit and Loss";#N/A,#N/A,TRUE,"USA Balance Sheet";#N/A,#N/A,TRUE,"USA Sales ";#N/A,#N/A,TRUE,"USA  Overheads";#N/A,#N/A,TRUE,"USA - CHANNEL SALES";#N/A,#N/A,TRUE,"USA - TOP 15";#N/A,#N/A,TRUE,"USA - KEY STATS";#N/A,#N/A,TRUE,"USA - DEBTORS";#N/A,#N/A,TRUE,"USA - CAPEX";#N/A,#N/A,TRUE,"USA - CASHFLOW"}</definedName>
    <definedName name="wrn.USA." hidden="1">{#N/A,#N/A,TRUE,"USA Profit and Loss";#N/A,#N/A,TRUE,"USA Balance Sheet";#N/A,#N/A,TRUE,"USA Sales ";#N/A,#N/A,TRUE,"USA  Overheads";#N/A,#N/A,TRUE,"USA - CHANNEL SALES";#N/A,#N/A,TRUE,"USA - TOP 15";#N/A,#N/A,TRUE,"USA - KEY STATS";#N/A,#N/A,TRUE,"USA - DEBTORS";#N/A,#N/A,TRUE,"USA - CAPEX";#N/A,#N/A,TRUE,"USA - CASHFLOW"}</definedName>
    <definedName name="wrn.Variance." localSheetId="19" hidden="1">{"GasDistVar",#N/A,FALSE,"Variance";"ElecDist to ElecTransVar",#N/A,FALSE,"Variance";"SGuard to CompEnergyVar",#N/A,FALSE,"Variance";"NonRegVar",#N/A,FALSE,"Variance";"ENA to TotalVAR",#N/A,FALSE,"Variance";"GenCoVar",#N/A,FALSE,"Variance"}</definedName>
    <definedName name="wrn.Variance." localSheetId="7" hidden="1">{"GasDistVar",#N/A,FALSE,"Variance";"ElecDist to ElecTransVar",#N/A,FALSE,"Variance";"SGuard to CompEnergyVar",#N/A,FALSE,"Variance";"NonRegVar",#N/A,FALSE,"Variance";"ENA to TotalVAR",#N/A,FALSE,"Variance";"GenCoVar",#N/A,FALSE,"Variance"}</definedName>
    <definedName name="wrn.Variance." localSheetId="0" hidden="1">{"GasDistVar",#N/A,FALSE,"Variance";"ElecDist to ElecTransVar",#N/A,FALSE,"Variance";"SGuard to CompEnergyVar",#N/A,FALSE,"Variance";"NonRegVar",#N/A,FALSE,"Variance";"ENA to TotalVAR",#N/A,FALSE,"Variance";"GenCoVar",#N/A,FALSE,"Variance"}</definedName>
    <definedName name="wrn.Variance." hidden="1">{"GasDistVar",#N/A,FALSE,"Variance";"ElecDist to ElecTransVar",#N/A,FALSE,"Variance";"SGuard to CompEnergyVar",#N/A,FALSE,"Variance";"NonRegVar",#N/A,FALSE,"Variance";"ENA to TotalVAR",#N/A,FALSE,"Variance";"GenCoVar",#N/A,FALSE,"Variance"}</definedName>
    <definedName name="wrn.Wellhead." localSheetId="19" hidden="1">{"Misc3",#N/A,FALSE,"Miscellaneous"}</definedName>
    <definedName name="wrn.Wellhead." localSheetId="7" hidden="1">{"Misc3",#N/A,FALSE,"Miscellaneous"}</definedName>
    <definedName name="wrn.Wellhead." localSheetId="0" hidden="1">{"Misc3",#N/A,FALSE,"Miscellaneous"}</definedName>
    <definedName name="wrn.Wellhead." hidden="1">{"Misc3",#N/A,FALSE,"Miscellaneous"}</definedName>
    <definedName name="WS" localSheetId="0">#REF!</definedName>
    <definedName name="WS">#REF!</definedName>
    <definedName name="WSA" localSheetId="0">#REF!</definedName>
    <definedName name="WSA">#REF!</definedName>
    <definedName name="wsprint" localSheetId="7">#REF!</definedName>
    <definedName name="wsprint" localSheetId="0">#REF!</definedName>
    <definedName name="wsprint">#REF!</definedName>
    <definedName name="wvu.Hedge._.Data._.Sheet." localSheetId="19"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Data._.Sheet." localSheetId="7"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Data._.Sheet." localSheetId="0"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Data._.Sheet."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Graphs." localSheetId="19"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 name="wvu.Hedge._.Graphs." localSheetId="7"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 name="wvu.Hedge._.Graphs." localSheetId="0"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 name="wvu.Hedge._.Graphs."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 name="x">"V1997-11-18"</definedName>
    <definedName name="X48RERUN">#REF!</definedName>
    <definedName name="X7PN0497_RerunDiar_List">#REF!</definedName>
    <definedName name="X90RERUN">#REF!</definedName>
    <definedName name="Xcel" localSheetId="0">#REF!</definedName>
    <definedName name="Xcel">#REF!</definedName>
    <definedName name="Xcel_COS" localSheetId="0">#REF!</definedName>
    <definedName name="Xcel_COS">#REF!</definedName>
    <definedName name="XDIAR" localSheetId="7">#REF!</definedName>
    <definedName name="XDIAR">#REF!</definedName>
    <definedName name="XDMND" localSheetId="7">#REF!</definedName>
    <definedName name="XDMND">#REF!</definedName>
    <definedName name="XEMI">#REF!</definedName>
    <definedName name="XIMBAL">#REF!</definedName>
    <definedName name="XINV">#REF!</definedName>
    <definedName name="XLOPTvec">"12 14 1 125 1 0 1 1 1 1 1 1 0 0 1 0 0 0 0 0"</definedName>
    <definedName name="XMISC" localSheetId="7">#REF!</definedName>
    <definedName name="XMISC">#REF!</definedName>
    <definedName name="XPAGE" localSheetId="7">#REF!</definedName>
    <definedName name="XPAGE">#REF!</definedName>
    <definedName name="XPAGE61" localSheetId="7">#REF!</definedName>
    <definedName name="XPAGE61">#REF!</definedName>
    <definedName name="XPGA">#REF!</definedName>
    <definedName name="XPURCH">#REF!</definedName>
    <definedName name="XRefColumnsCount" hidden="1">1</definedName>
    <definedName name="XRefCopy1" localSheetId="19" hidden="1">TextRefCopy1</definedName>
    <definedName name="XRefCopy1" localSheetId="0" hidden="1">TextRefCopy1</definedName>
    <definedName name="XRefCopy1" hidden="1">TextRefCopy1</definedName>
    <definedName name="XRefCopyRangeCount" hidden="1">4</definedName>
    <definedName name="XRefPasteRangeCount" hidden="1">1</definedName>
    <definedName name="XSTRGE" localSheetId="7">#REF!</definedName>
    <definedName name="XSTRGE" localSheetId="0">#REF!</definedName>
    <definedName name="XSTRGE">#REF!</definedName>
    <definedName name="XX" localSheetId="6">#REF!</definedName>
    <definedName name="XX" localSheetId="19">#REF!</definedName>
    <definedName name="XX" localSheetId="7">#REF!</definedName>
    <definedName name="XX" localSheetId="0">#REF!</definedName>
    <definedName name="xx" hidden="1">{#N/A,#N/A,FALSE,"EMPPAY"}</definedName>
    <definedName name="xxxxxx">0</definedName>
    <definedName name="xz4_MM" localSheetId="19" hidden="1">{0,0,0,0;0,0,0,0;0,0,0,0;0,0,0,0;0,0,0,0;0,0,0,0}</definedName>
    <definedName name="xz4_MM" localSheetId="0" hidden="1">{0,0,0,0;0,0,0,0;0,0,0,0;0,0,0,0;0,0,0,0;0,0,0,0}</definedName>
    <definedName name="xz4_MM" hidden="1">{0,0,0,0;0,0,0,0;0,0,0,0;0,0,0,0;0,0,0,0;0,0,0,0}</definedName>
    <definedName name="Year">1996</definedName>
    <definedName name="Year1" localSheetId="0">#REF!</definedName>
    <definedName name="Year1">#REF!</definedName>
    <definedName name="YearB" localSheetId="7">#REF!</definedName>
    <definedName name="YearB" localSheetId="0">#REF!</definedName>
    <definedName name="YearB">#REF!</definedName>
    <definedName name="YearBurdenAmt" localSheetId="0">#REF!</definedName>
    <definedName name="YearBurdenAmt">#REF!</definedName>
    <definedName name="YearBurdenRate" localSheetId="0">#REF!</definedName>
    <definedName name="YearBurdenRate">#REF!</definedName>
    <definedName name="YearChargesLessBurden" localSheetId="0">#REF!</definedName>
    <definedName name="YearChargesLessBurden">#REF!</definedName>
    <definedName name="YearE" localSheetId="7">#REF!</definedName>
    <definedName name="YearE" localSheetId="0">#REF!</definedName>
    <definedName name="YearE">#REF!</definedName>
    <definedName name="YR" localSheetId="7">#REF!</definedName>
    <definedName name="YR" localSheetId="0">#REF!</definedName>
    <definedName name="YR">#REF!</definedName>
    <definedName name="YRENDSUM">#REF!</definedName>
    <definedName name="YTD">#REF!</definedName>
    <definedName name="YTDAdj" localSheetId="7">#REF!</definedName>
    <definedName name="YTDAdj">#REF!</definedName>
    <definedName name="YYYY">#REF!</definedName>
    <definedName name="yyyyyy">35178.6762840278</definedName>
    <definedName name="z" localSheetId="0">#REF!</definedName>
    <definedName name="z">#REF!</definedName>
    <definedName name="zzzzzz">"VM04"</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21" l="1"/>
  <c r="G21" i="21" s="1"/>
  <c r="G22" i="21" s="1"/>
  <c r="G12" i="21"/>
  <c r="H31" i="1"/>
  <c r="G31" i="1"/>
  <c r="F31" i="1"/>
  <c r="F30" i="1"/>
  <c r="G27" i="1"/>
  <c r="I27" i="1"/>
  <c r="J13" i="10"/>
  <c r="F13" i="10"/>
  <c r="F12" i="10"/>
  <c r="F11" i="10"/>
  <c r="C13" i="10"/>
  <c r="B13" i="10"/>
  <c r="B11" i="10"/>
  <c r="C11" i="10"/>
  <c r="K10" i="14"/>
  <c r="G10" i="21"/>
  <c r="G11" i="21" s="1"/>
  <c r="E22" i="21"/>
  <c r="E12" i="21"/>
  <c r="E21" i="21"/>
  <c r="E11" i="21"/>
  <c r="I45" i="20" l="1"/>
  <c r="B60" i="20"/>
  <c r="B46" i="20"/>
  <c r="B47" i="20" s="1"/>
  <c r="B48" i="20" s="1"/>
  <c r="B52" i="20" s="1"/>
  <c r="H25" i="1" l="1"/>
  <c r="G37" i="11"/>
  <c r="G35" i="11"/>
  <c r="F41" i="19"/>
  <c r="R29" i="19"/>
  <c r="Q29" i="19"/>
  <c r="I29" i="19"/>
  <c r="E29" i="19"/>
  <c r="R16" i="19"/>
  <c r="Q16" i="19"/>
  <c r="R15" i="19"/>
  <c r="Q15" i="19"/>
  <c r="R14" i="19"/>
  <c r="R13" i="19"/>
  <c r="Q13" i="19"/>
  <c r="R12" i="19"/>
  <c r="Q12" i="19"/>
  <c r="R11" i="19"/>
  <c r="Q11" i="19"/>
  <c r="Q10" i="19"/>
  <c r="Q9" i="19"/>
  <c r="R9" i="19"/>
  <c r="F19" i="18"/>
  <c r="F18" i="18"/>
  <c r="F17" i="18"/>
  <c r="F16" i="18"/>
  <c r="F14" i="18"/>
  <c r="F13" i="18"/>
  <c r="F11" i="18"/>
  <c r="F10" i="18"/>
  <c r="F9" i="18"/>
  <c r="O95" i="15"/>
  <c r="P95" i="15" s="1"/>
  <c r="R95" i="15" s="1"/>
  <c r="P94" i="15"/>
  <c r="O94" i="15"/>
  <c r="O93" i="15"/>
  <c r="P93" i="15" s="1"/>
  <c r="O92" i="15"/>
  <c r="P92" i="15" s="1"/>
  <c r="P91" i="15"/>
  <c r="R91" i="15" s="1"/>
  <c r="O91" i="15"/>
  <c r="P90" i="15"/>
  <c r="O90" i="15"/>
  <c r="O89" i="15"/>
  <c r="P89" i="15" s="1"/>
  <c r="O88" i="15"/>
  <c r="P88" i="15" s="1"/>
  <c r="O87" i="15"/>
  <c r="P87" i="15" s="1"/>
  <c r="R87" i="15" s="1"/>
  <c r="O86" i="15"/>
  <c r="P86" i="15" s="1"/>
  <c r="Q86" i="15" s="1"/>
  <c r="O85" i="15"/>
  <c r="P85" i="15" s="1"/>
  <c r="O84" i="15"/>
  <c r="P84" i="15" s="1"/>
  <c r="O80" i="15"/>
  <c r="N76" i="15"/>
  <c r="O76" i="15" s="1"/>
  <c r="P75" i="15"/>
  <c r="N75" i="15"/>
  <c r="P74" i="15"/>
  <c r="N74" i="15"/>
  <c r="P73" i="15"/>
  <c r="N73" i="15"/>
  <c r="P72" i="15"/>
  <c r="N72" i="15"/>
  <c r="P71" i="15"/>
  <c r="N71" i="15"/>
  <c r="P70" i="15"/>
  <c r="N70" i="15"/>
  <c r="P69" i="15"/>
  <c r="N69" i="15"/>
  <c r="P68" i="15"/>
  <c r="N68" i="15"/>
  <c r="P67" i="15"/>
  <c r="N67" i="15"/>
  <c r="P66" i="15"/>
  <c r="N66" i="15"/>
  <c r="P65" i="15"/>
  <c r="N65" i="15"/>
  <c r="O61" i="15"/>
  <c r="O60" i="15"/>
  <c r="O59" i="15"/>
  <c r="O58" i="15"/>
  <c r="O57" i="15"/>
  <c r="O56" i="15"/>
  <c r="O55" i="15"/>
  <c r="O54" i="15"/>
  <c r="O53" i="15"/>
  <c r="O52" i="15"/>
  <c r="O51" i="15"/>
  <c r="O50" i="15"/>
  <c r="O49" i="15"/>
  <c r="O45" i="15"/>
  <c r="O44" i="15"/>
  <c r="P44" i="15" s="1"/>
  <c r="R44" i="15" s="1"/>
  <c r="O43" i="15"/>
  <c r="P43" i="15" s="1"/>
  <c r="Q43" i="15" s="1"/>
  <c r="O42" i="15"/>
  <c r="O41" i="15"/>
  <c r="O40" i="15"/>
  <c r="O39" i="15"/>
  <c r="O38" i="15"/>
  <c r="O37" i="15"/>
  <c r="P37" i="15" s="1"/>
  <c r="P36" i="15"/>
  <c r="O36" i="15"/>
  <c r="O35" i="15"/>
  <c r="P35" i="15" s="1"/>
  <c r="P34" i="15"/>
  <c r="O34" i="15"/>
  <c r="O33" i="15"/>
  <c r="P33" i="15" s="1"/>
  <c r="O32" i="15"/>
  <c r="P32" i="15" s="1"/>
  <c r="O31" i="15"/>
  <c r="P31" i="15" s="1"/>
  <c r="O30" i="15"/>
  <c r="P30" i="15" s="1"/>
  <c r="O29" i="15"/>
  <c r="P29" i="15" s="1"/>
  <c r="P28" i="15"/>
  <c r="O28" i="15"/>
  <c r="O27" i="15"/>
  <c r="P27" i="15" s="1"/>
  <c r="O26" i="15"/>
  <c r="P26" i="15" s="1"/>
  <c r="O25" i="15"/>
  <c r="P25" i="15" s="1"/>
  <c r="O24" i="15"/>
  <c r="P24" i="15" s="1"/>
  <c r="O23" i="15"/>
  <c r="P23" i="15" s="1"/>
  <c r="O22" i="15"/>
  <c r="P22" i="15" s="1"/>
  <c r="O21" i="15"/>
  <c r="P21" i="15" s="1"/>
  <c r="O20" i="15"/>
  <c r="O19" i="15"/>
  <c r="O18" i="15"/>
  <c r="O17" i="15"/>
  <c r="O16" i="15"/>
  <c r="O15" i="15"/>
  <c r="P15" i="15" s="1"/>
  <c r="O14" i="15"/>
  <c r="P14" i="15" s="1"/>
  <c r="P13" i="15"/>
  <c r="O13" i="15"/>
  <c r="O12" i="15"/>
  <c r="P12" i="15" s="1"/>
  <c r="Q12" i="15" s="1"/>
  <c r="O11" i="15"/>
  <c r="P11" i="15" s="1"/>
  <c r="O10" i="15"/>
  <c r="P10" i="15" s="1"/>
  <c r="R7" i="15"/>
  <c r="R76" i="15" s="1"/>
  <c r="Q7" i="15"/>
  <c r="T3" i="15"/>
  <c r="T7" i="15" s="1"/>
  <c r="C15" i="10"/>
  <c r="F15" i="10"/>
  <c r="K10" i="4"/>
  <c r="K10" i="8"/>
  <c r="B15" i="10" s="1"/>
  <c r="G37" i="12"/>
  <c r="G36" i="12"/>
  <c r="G35" i="12"/>
  <c r="H35" i="12" s="1"/>
  <c r="I26" i="1" s="1"/>
  <c r="G29" i="12"/>
  <c r="G31" i="12" s="1"/>
  <c r="G30" i="11"/>
  <c r="G32" i="11" s="1"/>
  <c r="G36" i="11"/>
  <c r="F31" i="10"/>
  <c r="F32" i="10" s="1"/>
  <c r="F34" i="10" s="1"/>
  <c r="C31" i="10"/>
  <c r="C32" i="10" s="1"/>
  <c r="C34" i="10" s="1"/>
  <c r="C16" i="10" s="1"/>
  <c r="C12" i="10" s="1"/>
  <c r="B31" i="10"/>
  <c r="B32" i="10" s="1"/>
  <c r="B34" i="10" s="1"/>
  <c r="B16" i="10" s="1"/>
  <c r="B12" i="10" s="1"/>
  <c r="I35" i="12" a="1"/>
  <c r="J35" i="11" a="1"/>
  <c r="F16" i="10" l="1"/>
  <c r="I46" i="20"/>
  <c r="I47" i="20" s="1"/>
  <c r="H17" i="10" s="1"/>
  <c r="M12" i="19"/>
  <c r="M10" i="19"/>
  <c r="M21" i="19"/>
  <c r="M22" i="19" s="1"/>
  <c r="R34" i="15"/>
  <c r="Q74" i="15"/>
  <c r="R71" i="15"/>
  <c r="R10" i="19"/>
  <c r="R19" i="19" s="1"/>
  <c r="R23" i="19" s="1"/>
  <c r="N27" i="19"/>
  <c r="N28" i="19"/>
  <c r="G40" i="12"/>
  <c r="E19" i="19"/>
  <c r="F19" i="19" s="1"/>
  <c r="M14" i="19"/>
  <c r="R65" i="15"/>
  <c r="R69" i="15"/>
  <c r="Q94" i="15"/>
  <c r="Q95" i="15"/>
  <c r="S95" i="15" s="1"/>
  <c r="R13" i="15"/>
  <c r="Q90" i="15"/>
  <c r="F21" i="18"/>
  <c r="F22" i="18" s="1"/>
  <c r="M15" i="19"/>
  <c r="G41" i="11"/>
  <c r="M19" i="19"/>
  <c r="E31" i="19"/>
  <c r="E30" i="19" s="1"/>
  <c r="M11" i="19"/>
  <c r="Q14" i="19"/>
  <c r="Q19" i="19" s="1"/>
  <c r="M16" i="19"/>
  <c r="I19" i="19"/>
  <c r="M13" i="19"/>
  <c r="M9" i="19"/>
  <c r="F21" i="19"/>
  <c r="R22" i="15"/>
  <c r="Q22" i="15"/>
  <c r="R92" i="15"/>
  <c r="Q92" i="15"/>
  <c r="R10" i="15"/>
  <c r="Q10" i="15"/>
  <c r="S10" i="15" s="1"/>
  <c r="T10" i="15" s="1"/>
  <c r="R35" i="15"/>
  <c r="Q35" i="15"/>
  <c r="R88" i="15"/>
  <c r="Q88" i="15"/>
  <c r="R11" i="15"/>
  <c r="Q11" i="15"/>
  <c r="R30" i="15"/>
  <c r="Q30" i="15"/>
  <c r="S30" i="15" s="1"/>
  <c r="T30" i="15" s="1"/>
  <c r="R84" i="15"/>
  <c r="Q84" i="15"/>
  <c r="S84" i="15" s="1"/>
  <c r="T84" i="15" s="1"/>
  <c r="R89" i="15"/>
  <c r="Q89" i="15"/>
  <c r="R31" i="15"/>
  <c r="Q31" i="15"/>
  <c r="R67" i="15"/>
  <c r="Q67" i="15"/>
  <c r="R70" i="15"/>
  <c r="Q70" i="15"/>
  <c r="S70" i="15" s="1"/>
  <c r="T70" i="15" s="1"/>
  <c r="R85" i="15"/>
  <c r="Q85" i="15"/>
  <c r="R14" i="15"/>
  <c r="Q14" i="15"/>
  <c r="R23" i="15"/>
  <c r="Q23" i="15"/>
  <c r="R66" i="15"/>
  <c r="Q66" i="15"/>
  <c r="S74" i="15"/>
  <c r="T74" i="15" s="1"/>
  <c r="R15" i="15"/>
  <c r="Q15" i="15"/>
  <c r="S15" i="15" s="1"/>
  <c r="T15" i="15" s="1"/>
  <c r="R73" i="15"/>
  <c r="Q73" i="15"/>
  <c r="R37" i="15"/>
  <c r="Q37" i="15"/>
  <c r="S37" i="15" s="1"/>
  <c r="T37" i="15" s="1"/>
  <c r="R26" i="15"/>
  <c r="Q26" i="15"/>
  <c r="R27" i="15"/>
  <c r="Q27" i="15"/>
  <c r="R33" i="15"/>
  <c r="Q33" i="15"/>
  <c r="R29" i="15"/>
  <c r="Q29" i="15"/>
  <c r="R93" i="15"/>
  <c r="Q93" i="15"/>
  <c r="R25" i="15"/>
  <c r="Q25" i="15"/>
  <c r="T95" i="15"/>
  <c r="R21" i="15"/>
  <c r="Q21" i="15"/>
  <c r="S21" i="15" s="1"/>
  <c r="T21" i="15" s="1"/>
  <c r="R72" i="15"/>
  <c r="Q72" i="15"/>
  <c r="R43" i="15"/>
  <c r="S43" i="15" s="1"/>
  <c r="T43" i="15" s="1"/>
  <c r="R74" i="15"/>
  <c r="R86" i="15"/>
  <c r="S86" i="15" s="1"/>
  <c r="T86" i="15" s="1"/>
  <c r="R90" i="15"/>
  <c r="S90" i="15" s="1"/>
  <c r="T90" i="15" s="1"/>
  <c r="R94" i="15"/>
  <c r="S94" i="15" s="1"/>
  <c r="T94" i="15" s="1"/>
  <c r="Q32" i="15"/>
  <c r="S32" i="15" s="1"/>
  <c r="T32" i="15" s="1"/>
  <c r="Q75" i="15"/>
  <c r="S75" i="15" s="1"/>
  <c r="T75" i="15" s="1"/>
  <c r="R24" i="15"/>
  <c r="R12" i="15"/>
  <c r="S12" i="15" s="1"/>
  <c r="T12" i="15" s="1"/>
  <c r="R36" i="15"/>
  <c r="R32" i="15"/>
  <c r="R68" i="15"/>
  <c r="R75" i="15"/>
  <c r="Q34" i="15"/>
  <c r="Q65" i="15"/>
  <c r="S65" i="15" s="1"/>
  <c r="T65" i="15" s="1"/>
  <c r="Q71" i="15"/>
  <c r="S71" i="15" s="1"/>
  <c r="T71" i="15" s="1"/>
  <c r="Q28" i="15"/>
  <c r="Q68" i="15"/>
  <c r="R28" i="15"/>
  <c r="Q76" i="15"/>
  <c r="S76" i="15" s="1"/>
  <c r="T76" i="15" s="1"/>
  <c r="Q24" i="15"/>
  <c r="Q36" i="15"/>
  <c r="S36" i="15" s="1"/>
  <c r="T36" i="15" s="1"/>
  <c r="Q13" i="15"/>
  <c r="S13" i="15" s="1"/>
  <c r="T13" i="15" s="1"/>
  <c r="Q44" i="15"/>
  <c r="S44" i="15" s="1"/>
  <c r="T44" i="15" s="1"/>
  <c r="Q69" i="15"/>
  <c r="S69" i="15" s="1"/>
  <c r="T69" i="15" s="1"/>
  <c r="Q87" i="15"/>
  <c r="S87" i="15" s="1"/>
  <c r="T87" i="15" s="1"/>
  <c r="Q91" i="15"/>
  <c r="S91" i="15" s="1"/>
  <c r="T91" i="15" s="1"/>
  <c r="I35" i="12"/>
  <c r="J35" i="11"/>
  <c r="I35" i="11"/>
  <c r="C17" i="10"/>
  <c r="F17" i="10"/>
  <c r="B17" i="10"/>
  <c r="E53" i="2"/>
  <c r="E52" i="2"/>
  <c r="D52" i="2"/>
  <c r="F51" i="2"/>
  <c r="G51" i="2" s="1"/>
  <c r="F50" i="2"/>
  <c r="G50" i="2" s="1"/>
  <c r="F49" i="2"/>
  <c r="G49" i="2" s="1"/>
  <c r="F48" i="2"/>
  <c r="G48" i="2" s="1"/>
  <c r="F47" i="2"/>
  <c r="G47" i="2" s="1"/>
  <c r="F46" i="2"/>
  <c r="G46" i="2" s="1"/>
  <c r="F45" i="2"/>
  <c r="G45" i="2" s="1"/>
  <c r="F44" i="2"/>
  <c r="G44" i="2" s="1"/>
  <c r="F43" i="2"/>
  <c r="G43" i="2" s="1"/>
  <c r="F42" i="2"/>
  <c r="G42" i="2" s="1"/>
  <c r="F41" i="2"/>
  <c r="G41" i="2" s="1"/>
  <c r="F40" i="2"/>
  <c r="G40" i="2" s="1"/>
  <c r="F39" i="2"/>
  <c r="G39" i="2" s="1"/>
  <c r="F38" i="2"/>
  <c r="G38" i="2" s="1"/>
  <c r="F37" i="2"/>
  <c r="G37" i="2" s="1"/>
  <c r="F36" i="2"/>
  <c r="E31" i="2"/>
  <c r="D31" i="2"/>
  <c r="F30" i="2"/>
  <c r="G30" i="2" s="1"/>
  <c r="F29" i="2"/>
  <c r="G29" i="2" s="1"/>
  <c r="F28" i="2"/>
  <c r="G28" i="2" s="1"/>
  <c r="A28" i="2"/>
  <c r="A29" i="2" s="1"/>
  <c r="A30" i="2" s="1"/>
  <c r="F27" i="2"/>
  <c r="G27" i="2" s="1"/>
  <c r="F26" i="2"/>
  <c r="G26" i="2" s="1"/>
  <c r="F25" i="2"/>
  <c r="G25" i="2" s="1"/>
  <c r="H25" i="2" s="1"/>
  <c r="I25" i="2" s="1"/>
  <c r="F24" i="2"/>
  <c r="G24" i="2" s="1"/>
  <c r="F23" i="2"/>
  <c r="F22" i="2"/>
  <c r="G22" i="2" s="1"/>
  <c r="H22" i="2" s="1"/>
  <c r="E19" i="2"/>
  <c r="E33" i="2" s="1"/>
  <c r="D19" i="2"/>
  <c r="F18" i="2"/>
  <c r="G18" i="2" s="1"/>
  <c r="F17" i="2"/>
  <c r="G17" i="2" s="1"/>
  <c r="F16" i="2"/>
  <c r="G16" i="2" s="1"/>
  <c r="F15" i="2"/>
  <c r="G15" i="2" s="1"/>
  <c r="A38" i="1"/>
  <c r="A39" i="1" s="1"/>
  <c r="A40" i="1" s="1"/>
  <c r="A41" i="1" s="1"/>
  <c r="A42" i="1" s="1"/>
  <c r="A43" i="1" s="1"/>
  <c r="A34" i="1"/>
  <c r="A35" i="1" s="1"/>
  <c r="F33" i="1"/>
  <c r="O32" i="1"/>
  <c r="N32" i="1"/>
  <c r="M32" i="1"/>
  <c r="L32" i="1"/>
  <c r="A32" i="1"/>
  <c r="L31" i="1"/>
  <c r="A31" i="1"/>
  <c r="L30" i="1"/>
  <c r="F28" i="1"/>
  <c r="O27" i="1"/>
  <c r="N27" i="1"/>
  <c r="M27" i="1"/>
  <c r="L27" i="1"/>
  <c r="O26" i="1"/>
  <c r="L26" i="1"/>
  <c r="O25" i="1"/>
  <c r="N25" i="1"/>
  <c r="M25" i="1"/>
  <c r="L25" i="1"/>
  <c r="L24" i="1"/>
  <c r="A24" i="1"/>
  <c r="A25" i="1" s="1"/>
  <c r="A26" i="1" s="1"/>
  <c r="A27" i="1" s="1"/>
  <c r="I19" i="1"/>
  <c r="H19" i="1"/>
  <c r="G19" i="1"/>
  <c r="F19" i="1"/>
  <c r="O18" i="1"/>
  <c r="N18" i="1"/>
  <c r="M18" i="1"/>
  <c r="L18" i="1"/>
  <c r="O17" i="1"/>
  <c r="N17" i="1"/>
  <c r="M17" i="1"/>
  <c r="L17" i="1"/>
  <c r="L19" i="1" s="1"/>
  <c r="N15" i="1"/>
  <c r="M15" i="1"/>
  <c r="I15" i="1"/>
  <c r="I21" i="1" s="1"/>
  <c r="H15" i="1"/>
  <c r="G15" i="1"/>
  <c r="F15" i="1"/>
  <c r="F21" i="1" s="1"/>
  <c r="O14" i="1"/>
  <c r="N14" i="1"/>
  <c r="M14" i="1"/>
  <c r="L14" i="1"/>
  <c r="A14" i="1"/>
  <c r="O13" i="1"/>
  <c r="N13" i="1"/>
  <c r="M13" i="1"/>
  <c r="L13" i="1"/>
  <c r="L15" i="1" s="1"/>
  <c r="A13" i="1"/>
  <c r="O7" i="1"/>
  <c r="N7" i="1"/>
  <c r="M7" i="1"/>
  <c r="L7" i="1"/>
  <c r="I24" i="1" l="1"/>
  <c r="I28" i="1" s="1"/>
  <c r="I39" i="1" s="1"/>
  <c r="N29" i="19"/>
  <c r="S34" i="15"/>
  <c r="T34" i="15" s="1"/>
  <c r="S35" i="15"/>
  <c r="T35" i="15" s="1"/>
  <c r="E23" i="19"/>
  <c r="E55" i="19" s="1"/>
  <c r="S23" i="15"/>
  <c r="T23" i="15" s="1"/>
  <c r="S25" i="15"/>
  <c r="T25" i="15" s="1"/>
  <c r="S27" i="15"/>
  <c r="T27" i="15" s="1"/>
  <c r="S14" i="15"/>
  <c r="T14" i="15" s="1"/>
  <c r="F40" i="1"/>
  <c r="M19" i="1"/>
  <c r="M21" i="1" s="1"/>
  <c r="N19" i="1"/>
  <c r="G21" i="1"/>
  <c r="O19" i="1"/>
  <c r="O15" i="1"/>
  <c r="H21" i="1"/>
  <c r="S28" i="15"/>
  <c r="T28" i="15" s="1"/>
  <c r="S93" i="15"/>
  <c r="T93" i="15" s="1"/>
  <c r="S85" i="15"/>
  <c r="T85" i="15" s="1"/>
  <c r="S73" i="15"/>
  <c r="T73" i="15" s="1"/>
  <c r="O24" i="1"/>
  <c r="O28" i="1" s="1"/>
  <c r="F52" i="2"/>
  <c r="Q31" i="19"/>
  <c r="Q30" i="19" s="1"/>
  <c r="Q23" i="19"/>
  <c r="E33" i="19"/>
  <c r="E36" i="19"/>
  <c r="F23" i="19"/>
  <c r="M27" i="19"/>
  <c r="I23" i="19"/>
  <c r="M23" i="19" s="1"/>
  <c r="M28" i="19"/>
  <c r="S68" i="15"/>
  <c r="T68" i="15" s="1"/>
  <c r="T116" i="15" s="1"/>
  <c r="S67" i="15"/>
  <c r="T67" i="15" s="1"/>
  <c r="S72" i="15"/>
  <c r="T72" i="15" s="1"/>
  <c r="S26" i="15"/>
  <c r="T26" i="15" s="1"/>
  <c r="T117" i="15"/>
  <c r="S29" i="15"/>
  <c r="T29" i="15" s="1"/>
  <c r="S31" i="15"/>
  <c r="T31" i="15" s="1"/>
  <c r="S11" i="15"/>
  <c r="T11" i="15" s="1"/>
  <c r="T119" i="15" s="1"/>
  <c r="S92" i="15"/>
  <c r="T92" i="15" s="1"/>
  <c r="S24" i="15"/>
  <c r="T24" i="15" s="1"/>
  <c r="S33" i="15"/>
  <c r="T33" i="15" s="1"/>
  <c r="S66" i="15"/>
  <c r="T66" i="15" s="1"/>
  <c r="S89" i="15"/>
  <c r="T89" i="15" s="1"/>
  <c r="S88" i="15"/>
  <c r="T88" i="15" s="1"/>
  <c r="S22" i="15"/>
  <c r="T22" i="15" s="1"/>
  <c r="L33" i="1"/>
  <c r="L40" i="1" s="1"/>
  <c r="L28" i="1"/>
  <c r="L39" i="1" s="1"/>
  <c r="D17" i="10"/>
  <c r="J17" i="10" s="1"/>
  <c r="B18" i="10"/>
  <c r="F18" i="10"/>
  <c r="F19" i="10" s="1"/>
  <c r="C18" i="10"/>
  <c r="C19" i="10" s="1"/>
  <c r="E54" i="2"/>
  <c r="F31" i="2"/>
  <c r="D33" i="2"/>
  <c r="D54" i="2" s="1"/>
  <c r="F35" i="1"/>
  <c r="H51" i="2"/>
  <c r="I51" i="2"/>
  <c r="H41" i="2"/>
  <c r="I41" i="2" s="1"/>
  <c r="H43" i="2"/>
  <c r="I43" i="2" s="1"/>
  <c r="H29" i="2"/>
  <c r="I29" i="2" s="1"/>
  <c r="H44" i="2"/>
  <c r="I44" i="2" s="1"/>
  <c r="H18" i="2"/>
  <c r="I18" i="2" s="1"/>
  <c r="H40" i="2"/>
  <c r="I40" i="2" s="1"/>
  <c r="H30" i="2"/>
  <c r="I30" i="2"/>
  <c r="H16" i="2"/>
  <c r="I16" i="2" s="1"/>
  <c r="O21" i="1"/>
  <c r="H27" i="2"/>
  <c r="I27" i="2" s="1"/>
  <c r="H45" i="2"/>
  <c r="I45" i="2" s="1"/>
  <c r="H24" i="2"/>
  <c r="I24" i="2" s="1"/>
  <c r="H47" i="2"/>
  <c r="I47" i="2" s="1"/>
  <c r="H37" i="2"/>
  <c r="I37" i="2" s="1"/>
  <c r="H49" i="2"/>
  <c r="I49" i="2" s="1"/>
  <c r="H39" i="2"/>
  <c r="I39" i="2" s="1"/>
  <c r="H46" i="2"/>
  <c r="I46" i="2" s="1"/>
  <c r="H15" i="2"/>
  <c r="I15" i="2" s="1"/>
  <c r="G19" i="2"/>
  <c r="L21" i="1"/>
  <c r="H48" i="2"/>
  <c r="I48" i="2" s="1"/>
  <c r="H26" i="2"/>
  <c r="I26" i="2" s="1"/>
  <c r="H38" i="2"/>
  <c r="I38" i="2" s="1"/>
  <c r="H50" i="2"/>
  <c r="I50" i="2" s="1"/>
  <c r="H42" i="2"/>
  <c r="I42" i="2" s="1"/>
  <c r="G23" i="2"/>
  <c r="G31" i="2" s="1"/>
  <c r="F39" i="1"/>
  <c r="F19" i="2"/>
  <c r="I22" i="2"/>
  <c r="H28" i="2"/>
  <c r="I28" i="2" s="1"/>
  <c r="G36" i="2"/>
  <c r="N21" i="1"/>
  <c r="H17" i="2"/>
  <c r="I17" i="2" s="1"/>
  <c r="F41" i="1" l="1"/>
  <c r="M29" i="19"/>
  <c r="R31" i="19" s="1"/>
  <c r="R30" i="19" s="1"/>
  <c r="L41" i="1"/>
  <c r="L35" i="1"/>
  <c r="O39" i="1"/>
  <c r="O42" i="1" s="1"/>
  <c r="G24" i="1"/>
  <c r="H19" i="2"/>
  <c r="I31" i="19"/>
  <c r="I30" i="19" s="1"/>
  <c r="E57" i="19"/>
  <c r="E58" i="19" s="1"/>
  <c r="E59" i="19" s="1"/>
  <c r="H55" i="19"/>
  <c r="E37" i="19"/>
  <c r="Q36" i="19"/>
  <c r="Q33" i="19"/>
  <c r="T120" i="15"/>
  <c r="D18" i="10"/>
  <c r="J18" i="10" s="1"/>
  <c r="G26" i="1" s="1"/>
  <c r="B19" i="10"/>
  <c r="D19" i="10" s="1"/>
  <c r="J19" i="10" s="1"/>
  <c r="G33" i="2"/>
  <c r="F33" i="2"/>
  <c r="F54" i="2" s="1"/>
  <c r="I19" i="2"/>
  <c r="I42" i="1"/>
  <c r="G52" i="2"/>
  <c r="H36" i="2"/>
  <c r="H52" i="2" s="1"/>
  <c r="H23" i="2"/>
  <c r="H31" i="2" s="1"/>
  <c r="G54" i="2" l="1"/>
  <c r="G30" i="1"/>
  <c r="M30" i="1" s="1"/>
  <c r="H24" i="1"/>
  <c r="N24" i="1" s="1"/>
  <c r="M24" i="1"/>
  <c r="G28" i="1"/>
  <c r="G39" i="1" s="1"/>
  <c r="M31" i="1"/>
  <c r="M26" i="1"/>
  <c r="H26" i="1"/>
  <c r="I36" i="2"/>
  <c r="I52" i="2" s="1"/>
  <c r="H33" i="2"/>
  <c r="H54" i="2" s="1"/>
  <c r="I23" i="2"/>
  <c r="I31" i="2" s="1"/>
  <c r="I33" i="2" s="1"/>
  <c r="E38" i="19"/>
  <c r="R33" i="19"/>
  <c r="S33" i="19" s="1"/>
  <c r="S35" i="19" s="1"/>
  <c r="R36" i="19"/>
  <c r="R37" i="19" s="1"/>
  <c r="R38" i="19" s="1"/>
  <c r="Q37" i="19"/>
  <c r="P36" i="19"/>
  <c r="W37" i="19" s="1"/>
  <c r="I33" i="19"/>
  <c r="J33" i="19" s="1"/>
  <c r="J48" i="19" s="1"/>
  <c r="I36" i="19"/>
  <c r="H30" i="1" l="1"/>
  <c r="I30" i="1" s="1"/>
  <c r="O30" i="1" s="1"/>
  <c r="H28" i="1"/>
  <c r="H39" i="1" s="1"/>
  <c r="M33" i="1"/>
  <c r="M40" i="1" s="1"/>
  <c r="G33" i="1"/>
  <c r="G40" i="1" s="1"/>
  <c r="G41" i="1" s="1"/>
  <c r="M28" i="1"/>
  <c r="M39" i="1" s="1"/>
  <c r="I54" i="2"/>
  <c r="N26" i="1"/>
  <c r="N28" i="1" s="1"/>
  <c r="N39" i="1" s="1"/>
  <c r="W47" i="19"/>
  <c r="X37" i="19"/>
  <c r="I37" i="19"/>
  <c r="M36" i="19"/>
  <c r="J49" i="19"/>
  <c r="J50" i="19"/>
  <c r="Q38" i="19"/>
  <c r="P38" i="19" s="1"/>
  <c r="W38" i="19" s="1"/>
  <c r="W48" i="19" s="1"/>
  <c r="P37" i="19"/>
  <c r="V36" i="19" s="1"/>
  <c r="G35" i="1" l="1"/>
  <c r="N30" i="1"/>
  <c r="M35" i="1"/>
  <c r="M41" i="1"/>
  <c r="I31" i="1"/>
  <c r="N31" i="1"/>
  <c r="J51" i="19"/>
  <c r="J53" i="19" s="1"/>
  <c r="H33" i="1"/>
  <c r="H40" i="1" s="1"/>
  <c r="H41" i="1" s="1"/>
  <c r="X40" i="19"/>
  <c r="V46" i="19"/>
  <c r="I38" i="19"/>
  <c r="M38" i="19" s="1"/>
  <c r="M37" i="19"/>
  <c r="N33" i="1" l="1"/>
  <c r="N40" i="1" s="1"/>
  <c r="N41" i="1" s="1"/>
  <c r="H35" i="1"/>
  <c r="N35" i="1"/>
  <c r="O31" i="1"/>
  <c r="O33" i="1" s="1"/>
  <c r="I33" i="1"/>
  <c r="I35" i="1" l="1"/>
  <c r="I40" i="1"/>
  <c r="I41" i="1" s="1"/>
  <c r="O40" i="1"/>
  <c r="O41" i="1" s="1"/>
  <c r="O35" i="1"/>
  <c r="O43"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<sst xmlns="http://schemas.openxmlformats.org/spreadsheetml/2006/main" count="1091" uniqueCount="605">
  <si>
    <t>Worksheet A3.1</t>
  </si>
  <si>
    <t>Accumulated Excess / Deficient Deferred Income Taxes ("EDIT"/"DDIT") (Note A, H)</t>
  </si>
  <si>
    <t>No.</t>
  </si>
  <si>
    <t>(a)</t>
  </si>
  <si>
    <t>(a1)</t>
  </si>
  <si>
    <t>(a2)</t>
  </si>
  <si>
    <t>(a3)</t>
  </si>
  <si>
    <t>(b)</t>
  </si>
  <si>
    <t>(c)</t>
  </si>
  <si>
    <t>(d)</t>
  </si>
  <si>
    <t>(e)</t>
  </si>
  <si>
    <t>(f)</t>
  </si>
  <si>
    <t>(g)</t>
  </si>
  <si>
    <t>(h)</t>
  </si>
  <si>
    <t>(i)</t>
  </si>
  <si>
    <t>(j)</t>
  </si>
  <si>
    <t>(k)</t>
  </si>
  <si>
    <t>(l)</t>
  </si>
  <si>
    <t>Line No.</t>
  </si>
  <si>
    <t>Item (Note A1)</t>
  </si>
  <si>
    <t>Vintage</t>
  </si>
  <si>
    <t>Account</t>
  </si>
  <si>
    <t>Form No. 1 Page  (Note I)</t>
  </si>
  <si>
    <t>BOY Balance (Note B)</t>
  </si>
  <si>
    <t>Current Period Amortization (Note C)</t>
  </si>
  <si>
    <t>Current Period Other Activity (Note D)</t>
  </si>
  <si>
    <t>EOY Balance (Note E)</t>
  </si>
  <si>
    <t>Allocator (Note F)</t>
  </si>
  <si>
    <t>BOY Allocated Amount</t>
  </si>
  <si>
    <t>Current Amortization Allocated</t>
  </si>
  <si>
    <t>Current Period Other Activity Allocated</t>
  </si>
  <si>
    <t>EOY Allocated Amount</t>
  </si>
  <si>
    <t>Prorated (Yes/No) (Note G)</t>
  </si>
  <si>
    <t>Amort Period or Method</t>
  </si>
  <si>
    <t>NON PLANT DDIT/(EDIT)</t>
  </si>
  <si>
    <t>Total Non-Protected Non-Property - DDIT (Note K)</t>
  </si>
  <si>
    <t>2017 TCJA</t>
  </si>
  <si>
    <t>2017 NP</t>
  </si>
  <si>
    <t>Yes</t>
  </si>
  <si>
    <t>One-Time Refund</t>
  </si>
  <si>
    <t>…</t>
  </si>
  <si>
    <t>Total Non Plant Non-Protected DDIT/(EDIT)</t>
  </si>
  <si>
    <t>Deferred Tax Liability Non Plant (Note K)</t>
  </si>
  <si>
    <t>Total Deferred Tax Offset Non Plant</t>
  </si>
  <si>
    <t>Total Non Plant Non-Protected DDIT/(EDIT) (Net of Tax Gross Up)</t>
  </si>
  <si>
    <t>PLANT DDIT/(EDIT)</t>
  </si>
  <si>
    <t>Total Protected Property - EDIT</t>
  </si>
  <si>
    <t>ARAM</t>
  </si>
  <si>
    <t>Total Non-Protected Property - EDIT (Note K)</t>
  </si>
  <si>
    <t>Total Protected Property - DDIT-NOL</t>
  </si>
  <si>
    <t>Total Plant DDIT/(EDIT)</t>
  </si>
  <si>
    <t>Deferred Tax Asset Plant</t>
  </si>
  <si>
    <t>Deferred Tax Liability Plant</t>
  </si>
  <si>
    <t>Total Deferred Tax Offset Plant</t>
  </si>
  <si>
    <t>Total Plant DDIT/(EDIT) (Net of Tax Gross Up)</t>
  </si>
  <si>
    <t>TOTALS</t>
  </si>
  <si>
    <t>Total Excess/Deficient Deferred Income Taxes (Note I)</t>
  </si>
  <si>
    <t>Total Deferred Tax Offset</t>
  </si>
  <si>
    <t>Total Excess/Deficient Deferred Income Taxes (Net of Tax Gross Up) (Note J)</t>
  </si>
  <si>
    <t>Total Excess/Deficient Deferred Income Taxes Annual Average</t>
  </si>
  <si>
    <t>Weighted Average EDIT/DDIT Net Plant Allocator</t>
  </si>
  <si>
    <t>Notes:</t>
  </si>
  <si>
    <t>A</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</si>
  <si>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</si>
  <si>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A1</t>
  </si>
  <si>
    <t>The determination of an item as "Protected" versus "Non-Protected" has been and will be made in accordance with applicable tax code and regulations.</t>
  </si>
  <si>
    <t>B</t>
  </si>
  <si>
    <t>Beginning of Year ("BOY") balance is end of Prior Year balance reflected on FERC Form No. 1 p.232/278</t>
  </si>
  <si>
    <t>C</t>
  </si>
  <si>
    <t>DDIT or EDIT is reduced in the current period under the prescribed amortization method to account 410.1, Provision for Deferred Income Taxes, Utility Operating Income and 411.1, Provision for Deferred Income Taxes—Credit, Utility Operating Income, respectively.</t>
  </si>
  <si>
    <t>D</t>
  </si>
  <si>
    <t>Includes the impact of tax rate changes enacted during the period.</t>
  </si>
  <si>
    <t>E</t>
  </si>
  <si>
    <t>End of Year ("EOY") balance is the end of Current Year balance reflected on FERC Form No. 1. p.232/278</t>
  </si>
  <si>
    <t>F</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</si>
  <si>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</si>
  <si>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G</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</si>
  <si>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</si>
  <si>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H</t>
  </si>
  <si>
    <t xml:space="preserve">In the event the Company populates the data enterable fields for future income tax changes, the Company will support the data entered as just and reasonable in its annual update following a change in tax rates.  </t>
  </si>
  <si>
    <t>I</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</si>
  <si>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</si>
  <si>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J</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</si>
  <si>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</si>
  <si>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K</t>
  </si>
  <si>
    <t>Due to a one time refund in 2021 and for purposes of implementing initial rates, the balances on lines 2 and 202 reflect a one-time refund in 2021 rather than 2020 actuals.  This one time adjustment occurred to avoid impacts in future rate years.</t>
  </si>
  <si>
    <t>Worksheet A3.2</t>
  </si>
  <si>
    <t>(Excess)/Deficient Deferred Income Taxes - FERC Order 864 Worksheet -- Tax Rate Change</t>
  </si>
  <si>
    <t>Black Hills Colorado Electric, LLC</t>
  </si>
  <si>
    <t xml:space="preserve">Prior Year:
</t>
  </si>
  <si>
    <t xml:space="preserve">2017
</t>
  </si>
  <si>
    <t>New Tax Rate?</t>
  </si>
  <si>
    <t>New Rate:</t>
  </si>
  <si>
    <t>Tax Gross Up Factor:</t>
  </si>
  <si>
    <t>Vintage Name:</t>
  </si>
  <si>
    <t>(Col 1)</t>
  </si>
  <si>
    <t>(Col 2)</t>
  </si>
  <si>
    <t>(Col 3)</t>
  </si>
  <si>
    <t>(Col 4)</t>
  </si>
  <si>
    <t>(Col 5)</t>
  </si>
  <si>
    <t>(Col 6)</t>
  </si>
  <si>
    <t>(Col 7)</t>
  </si>
  <si>
    <t>(Col 8)</t>
  </si>
  <si>
    <t>New Tax Rate Adjustment Calculation</t>
  </si>
  <si>
    <t>Company Records</t>
  </si>
  <si>
    <t>(C3) x New Rate</t>
  </si>
  <si>
    <t>= (C4) - (C5)</t>
  </si>
  <si>
    <t>= (C6) * Tax Gross Up Factor</t>
  </si>
  <si>
    <t>= (C6) - (C7)</t>
  </si>
  <si>
    <r>
      <rPr>
        <b/>
        <u/>
        <sz val="10"/>
        <rFont val="Times New Roman"/>
        <family val="1"/>
      </rPr>
      <t>Line</t>
    </r>
  </si>
  <si>
    <t>FERC Acct</t>
  </si>
  <si>
    <t>Accumulated (Taxable) / Deductible Book-to-Tax Differences</t>
  </si>
  <si>
    <t>Accumulated DIT Balances at Prior Tax Rate</t>
  </si>
  <si>
    <t>Accumulated DIT Balance at New Tax Rate</t>
  </si>
  <si>
    <t>(Excess) Deficient Def. Taxes at New Tax Rate</t>
  </si>
  <si>
    <t>(Excess) Deficient Def. Taxes with Tax Gross Up 182.3 / 254 Acct (Note A)</t>
  </si>
  <si>
    <t>Deferred Tax Offset (Note B)</t>
  </si>
  <si>
    <t>Protected - Property</t>
  </si>
  <si>
    <t>Method/Life</t>
  </si>
  <si>
    <t>Cost of Removal</t>
  </si>
  <si>
    <t>Federal NOL</t>
  </si>
  <si>
    <t>Non-Protected - Property</t>
  </si>
  <si>
    <t>1603 Grant</t>
  </si>
  <si>
    <t>162 Ordinary &amp; Necessary Business Deductions</t>
  </si>
  <si>
    <t>174 Development &amp; Engineering Costs</t>
  </si>
  <si>
    <t>Construction Work in Progress</t>
  </si>
  <si>
    <t>Construction Period Interest</t>
  </si>
  <si>
    <t>Contribution in Aid of Construction</t>
  </si>
  <si>
    <t>Tax Repairs Deduction</t>
  </si>
  <si>
    <t>Capitalization of Overhead</t>
  </si>
  <si>
    <t>Total Property Related  (= L99 + L199)</t>
  </si>
  <si>
    <t>Non-Protected - Non-Property </t>
  </si>
  <si>
    <t>Accrued Vacation</t>
  </si>
  <si>
    <t>Bad Debt Reserve</t>
  </si>
  <si>
    <t>Deferred Rate Case</t>
  </si>
  <si>
    <t>Employee Compensation</t>
  </si>
  <si>
    <t>Employee Group Insurance</t>
  </si>
  <si>
    <t>Insurance Reserve</t>
  </si>
  <si>
    <t>Line Extension Deposits</t>
  </si>
  <si>
    <t>Pension</t>
  </si>
  <si>
    <t>Performance Plan</t>
  </si>
  <si>
    <t>Power Plant Maintenance</t>
  </si>
  <si>
    <t>Prepaid Expenses</t>
  </si>
  <si>
    <t>PUC Fees</t>
  </si>
  <si>
    <t>RESA Rider</t>
  </si>
  <si>
    <t>Retiree Healthcare</t>
  </si>
  <si>
    <t>Workman's Compensation</t>
  </si>
  <si>
    <t>Total Non-Property Related</t>
  </si>
  <si>
    <t>Grand Total   (= L200 + L400)</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</si>
  <si>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</si>
  <si>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</si>
  <si>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Actuals - For the 12 months ended 12/31/2023</t>
  </si>
  <si>
    <t>2023</t>
  </si>
  <si>
    <t>Jurisdiction :</t>
  </si>
  <si>
    <t>Federal</t>
  </si>
  <si>
    <t>Tax Year :</t>
  </si>
  <si>
    <t>Timing Diff Activity</t>
  </si>
  <si>
    <t>DFIT Activity</t>
  </si>
  <si>
    <t>FAS109 Activity</t>
  </si>
  <si>
    <t>FT Activity</t>
  </si>
  <si>
    <t>Excess Activity</t>
  </si>
  <si>
    <t>PowerTax Deferred Tax Summary Report</t>
  </si>
  <si>
    <t>2023 11&amp;1 Master Case Regulated</t>
  </si>
  <si>
    <t>BH Colorado Electric Oper Co</t>
  </si>
  <si>
    <t>Grouped By: Total Tax Classes</t>
  </si>
  <si>
    <t>NP-Fed/CO-COR</t>
  </si>
  <si>
    <t>PP-Fed/CO-174 Method/Life</t>
  </si>
  <si>
    <t>PP-Fed/CO-GL Balancing</t>
  </si>
  <si>
    <t>PP-Fed/CO-Method/Life</t>
  </si>
  <si>
    <t>Total Tax Classes</t>
  </si>
  <si>
    <t>Amortization Type Depreciation Difference Totals:</t>
  </si>
  <si>
    <t>FT-Fed/CO-AFUDC Eqity</t>
  </si>
  <si>
    <t>FT-Fed/CO-UOP Adjust Flow Thru %</t>
  </si>
  <si>
    <t>NP-Fed/CO-AFUDC Debt</t>
  </si>
  <si>
    <t>NP-Fed/CO-Alt Motor Veh Credit</t>
  </si>
  <si>
    <t>NP-Fed/CO-Facts &amp; Circumstances</t>
  </si>
  <si>
    <t>NP-Fed/CO-Grant Basis Reduction</t>
  </si>
  <si>
    <t>NP-Fed/CO-IDD #5</t>
  </si>
  <si>
    <t>NP-Fed/CO-IDD5 481(a) Adj</t>
  </si>
  <si>
    <t>NP-Fed/CO-Repair Expenses Cap</t>
  </si>
  <si>
    <t>NP-Fed/CO-Sec 162</t>
  </si>
  <si>
    <t>NP-Fed/CO-Sec 174</t>
  </si>
  <si>
    <t>NP-Fed/CO-Tax Expensing</t>
  </si>
  <si>
    <t>NP-Fed/CO-Unit of Property Adj</t>
  </si>
  <si>
    <t>NP-Fed/CO-UOP Adjustment 20%</t>
  </si>
  <si>
    <t>NP-Fed/CO-UOP COR Adjustment</t>
  </si>
  <si>
    <t>PP-Fed/CO-Aquila COR Adj</t>
  </si>
  <si>
    <t>PP-Fed/CO-Aquila Net Book Adj</t>
  </si>
  <si>
    <t>Amortization Type Book Overhead Totals:</t>
  </si>
  <si>
    <t>EX-Fed/CO-Aquila Cost Adj</t>
  </si>
  <si>
    <t>EX-Fed/CO-Aquila Step-Up Adj</t>
  </si>
  <si>
    <t>NP-Fed/CO-481a Adjustment</t>
  </si>
  <si>
    <t>NP-Fed/CO-481a Bonus Adjustment</t>
  </si>
  <si>
    <t>NP-Fed/CO-48a(a) Adjustment 2013</t>
  </si>
  <si>
    <t>NP-Fed/CO-Cap Interest</t>
  </si>
  <si>
    <t>NP-Fed/CO-CIAC - Taxable</t>
  </si>
  <si>
    <t>NP-Fed/CO-CPI</t>
  </si>
  <si>
    <t>NP-Fed/CO-Excess Amort</t>
  </si>
  <si>
    <t>NP-Fed/CO-Excess Amort 2022</t>
  </si>
  <si>
    <t>NP-Fed/CO-Tax Expensing-Reversal</t>
  </si>
  <si>
    <t>Amortization Type Tax Overhead Totals:</t>
  </si>
  <si>
    <t>Jurisdiction Totals:</t>
  </si>
  <si>
    <t>Company Totals:</t>
  </si>
  <si>
    <t>05/08/2024 at 11:41 am</t>
  </si>
  <si>
    <t>PwrTax - 260</t>
  </si>
  <si>
    <t>Grand Totals:</t>
  </si>
  <si>
    <t>Tax Year: 2023</t>
  </si>
  <si>
    <t>Jurisdiction: Federal</t>
  </si>
  <si>
    <t>"_x000D_
Beginning_x000D_
Difference"</t>
  </si>
  <si>
    <t>"_x000D_
Current_x000D_
Difference"</t>
  </si>
  <si>
    <t>"_x000D_
Ending_x000D_
Difference"</t>
  </si>
  <si>
    <t>"Beginning_x000D_
APB11 DFIT_x000D_
Balance"</t>
  </si>
  <si>
    <t>"Ending_x000D_
APB11 DFIT_x000D_
Balance"</t>
  </si>
  <si>
    <t>"End FAS109_x000D_
Liability @_x000D_
Stat Rate"</t>
  </si>
  <si>
    <t>"Regulatory_x000D_
Asset Before_x000D_
Gross-Up"</t>
  </si>
  <si>
    <t>"Regulatory_x000D_
Liab Before_x000D_
Gross-Up"</t>
  </si>
  <si>
    <t>"Regulatory_x000D_
Asset After_x000D_
Gross-Up"</t>
  </si>
  <si>
    <t>"Regulatory_x000D_
Liab After_x000D_
Gross-Up"</t>
  </si>
  <si>
    <t>"_x000D_
Current_x000D_
DFIT"</t>
  </si>
  <si>
    <t>Depreciation Difference</t>
  </si>
  <si>
    <t>Book Overhead</t>
  </si>
  <si>
    <t>Tax Overhead</t>
  </si>
  <si>
    <t>PwrTax - 257</t>
  </si>
  <si>
    <t>05/08/2024 at 11:42 am</t>
  </si>
  <si>
    <t>_x000D_Beginning_x000D_Difference</t>
  </si>
  <si>
    <t>_x000D_Current_x000D_Difference</t>
  </si>
  <si>
    <t>_x000D_Ending_x000D_Difference</t>
  </si>
  <si>
    <t>Beginning_x000D_APB11 DFIT_x000D_Balance</t>
  </si>
  <si>
    <t>Ending_x000D_APB11 DFIT_x000D_Balance</t>
  </si>
  <si>
    <t>Beg FAS109_x000D_Liability @_x000D_Stat Rate</t>
  </si>
  <si>
    <t>Regulatory_x000D_Asset Before_x000D_Gross-Up</t>
  </si>
  <si>
    <t>Regulatory_x000D_Liab Before_x000D_Gross-Up</t>
  </si>
  <si>
    <t>Regulatory_x000D_Asset After_x000D_Gross-Up</t>
  </si>
  <si>
    <t>Regulatory_x000D_Liab After_x000D_Gross-Up</t>
  </si>
  <si>
    <t>_x000D_Current_x000D_DFIT</t>
  </si>
  <si>
    <t>Tax Year:</t>
  </si>
  <si>
    <t>PowerTax Deferred Tax Summary Report - Beginning FAS109</t>
  </si>
  <si>
    <t>CompanyTotals:</t>
  </si>
  <si>
    <t>PwrTax - 259</t>
  </si>
  <si>
    <t xml:space="preserve"> Master Case Regulated Post 2017</t>
  </si>
  <si>
    <t>05/08/2024 at 11:46 am</t>
  </si>
  <si>
    <t>Total Protected Plant EDIT Docket</t>
  </si>
  <si>
    <t>Total Protected NOL DDIT EDIT Docket</t>
  </si>
  <si>
    <t>2022 Est</t>
  </si>
  <si>
    <t>Tax Return</t>
  </si>
  <si>
    <t>Q4 Provision</t>
  </si>
  <si>
    <t>Protected ARAM before Gross Up</t>
  </si>
  <si>
    <t>Tax Gross Up Factor</t>
  </si>
  <si>
    <t>Protected EDIT</t>
  </si>
  <si>
    <t xml:space="preserve">NOL </t>
  </si>
  <si>
    <t>Net</t>
  </si>
  <si>
    <t>State Rate</t>
  </si>
  <si>
    <t>Federal Rate</t>
  </si>
  <si>
    <t>Fed Effect State</t>
  </si>
  <si>
    <t>Combined rate</t>
  </si>
  <si>
    <t>Gross up rate</t>
  </si>
  <si>
    <t>M Description</t>
  </si>
  <si>
    <t>End Balance For_x000D_
12.5 SC Clean Up</t>
  </si>
  <si>
    <t>For the Months of: 11.5 Regulatory NOL - 12.5 SC Clean Up</t>
  </si>
  <si>
    <t>2023 Master Case (PS9) - RL</t>
  </si>
  <si>
    <t>All Accounts</t>
  </si>
  <si>
    <t>Balances By GL Account</t>
  </si>
  <si>
    <t>YTD Ending_x000D_
12.5 SC Clean Up</t>
  </si>
  <si>
    <t>Activity For_x000D_
11.5 Regulatory NOL - 12.5 SC Clean Up</t>
  </si>
  <si>
    <t>Beg Balance For_x000D_
11.5 Regulatory NOL</t>
  </si>
  <si>
    <t>From Company</t>
  </si>
  <si>
    <t>254015.DT1500 REG LIAB EXCESS DEF STATE</t>
  </si>
  <si>
    <t>Excess Tax - State NOL</t>
  </si>
  <si>
    <t>NO KEY</t>
  </si>
  <si>
    <t>Excess Tax - State Non-Refunded ARAM</t>
  </si>
  <si>
    <t>PT - Excess Amort - State</t>
  </si>
  <si>
    <t>Excess Tax - State Non-Property RB2</t>
  </si>
  <si>
    <t>RGAET8</t>
  </si>
  <si>
    <t>Total For 254015.DT1500 REG LIAB EXCESS DEF STATE:</t>
  </si>
  <si>
    <t>254015.DT5000 REG LIAB EXCESS DEF PROT PROPERTY</t>
  </si>
  <si>
    <t>PT - Protected - Fed</t>
  </si>
  <si>
    <t>TCJA Fed Eff Reclass - Protected</t>
  </si>
  <si>
    <t>Total For 254015.DT5000 REG LIAB EXCESS DEF PROT PROPERTY:</t>
  </si>
  <si>
    <t>Total For 254015:</t>
  </si>
  <si>
    <t>Total For BH Colorado Electric Oper Co:</t>
  </si>
  <si>
    <t>Rpt # Tax Accrual - 51040</t>
  </si>
  <si>
    <t>182392.DT1500 REG ASSET EXCESS DEF STATE</t>
  </si>
  <si>
    <t>PT - Non-Protected - State</t>
  </si>
  <si>
    <t>PT - NR - Non-Protected - State</t>
  </si>
  <si>
    <t>PT - Protected - State</t>
  </si>
  <si>
    <t>Excess Tax - State Non-Property RB</t>
  </si>
  <si>
    <t>Total For 182392.DT1500 REG ASSET EXCESS DEF STATE:</t>
  </si>
  <si>
    <t>182392.DT5001 REG ASSET EXCESS DEF NONPROT PROP</t>
  </si>
  <si>
    <t>PT - Non-Protected - Fed</t>
  </si>
  <si>
    <t>PT - NR - Non-Protected - Fed</t>
  </si>
  <si>
    <t>Total For 182392.DT5001 REG ASSET EXCESS DEF NONPROT PROP:</t>
  </si>
  <si>
    <t>182392.DT5002 REG ASSET EXCESS DEF NONPROT NOL</t>
  </si>
  <si>
    <t>Excess Deferred - Non-Protected NOL RB</t>
  </si>
  <si>
    <t>Total For 182392.DT5002 REG ASSET EXCESS DEF NONPROT NOL:</t>
  </si>
  <si>
    <t>182392.DT5005 REG ASSET EXCESS DEF NONREFUND ARAM</t>
  </si>
  <si>
    <t>Excess Deferred - Non-Refunded ARAM</t>
  </si>
  <si>
    <t>Total For 182392.DT5005 REG ASSET EXCESS DEF NONREFUND ARAM:</t>
  </si>
  <si>
    <t>Total For 182392:</t>
  </si>
  <si>
    <t>Total State</t>
  </si>
  <si>
    <t xml:space="preserve">Total Fed </t>
  </si>
  <si>
    <t>Fed Protected Plant</t>
  </si>
  <si>
    <t>Fed NOL DDFIT</t>
  </si>
  <si>
    <t>Fed Non Protected Plant</t>
  </si>
  <si>
    <t>Non Refunded ARAM</t>
  </si>
  <si>
    <t>Fed Non Protected Non Prop</t>
  </si>
  <si>
    <t>Total TCJA EDIT</t>
  </si>
  <si>
    <t>DT5000</t>
  </si>
  <si>
    <t>DT5002</t>
  </si>
  <si>
    <t xml:space="preserve">DT5001 </t>
  </si>
  <si>
    <t>DT5005</t>
  </si>
  <si>
    <t>DT5004</t>
  </si>
  <si>
    <t>DT1500</t>
  </si>
  <si>
    <t>COR DDIT, net with protected property balance</t>
  </si>
  <si>
    <t>Should go against NOL</t>
  </si>
  <si>
    <t>2022 Actuals</t>
  </si>
  <si>
    <t>2022 True Up</t>
  </si>
  <si>
    <t>2023 Est</t>
  </si>
  <si>
    <t>Protected B4 Grossup</t>
  </si>
  <si>
    <t>2022 10&amp;2 Regulated</t>
  </si>
  <si>
    <t>05/08/2024 at 12:25 pm</t>
  </si>
  <si>
    <t>Total Refund in 202312</t>
  </si>
  <si>
    <t xml:space="preserve"> </t>
  </si>
  <si>
    <t>Beg Balance</t>
  </si>
  <si>
    <t>Current Year</t>
  </si>
  <si>
    <t>Other</t>
  </si>
  <si>
    <t>Return to Accrual - PY</t>
  </si>
  <si>
    <t>UTP</t>
  </si>
  <si>
    <t>ITC &amp; Excess Deferred</t>
  </si>
  <si>
    <t>State Adjust</t>
  </si>
  <si>
    <t>Tax Reform</t>
  </si>
  <si>
    <t>Amended Return</t>
  </si>
  <si>
    <t>Tax Basis Adjust</t>
  </si>
  <si>
    <t>End Balance</t>
  </si>
  <si>
    <t>M Item Rollforward by Month Type - Report #51052</t>
  </si>
  <si>
    <t>2018 Master Case (PS9)</t>
  </si>
  <si>
    <t>GTD</t>
  </si>
  <si>
    <t>Prior Tax Rate</t>
  </si>
  <si>
    <t>New Tax Rate</t>
  </si>
  <si>
    <t>January Through December</t>
  </si>
  <si>
    <t>========================================</t>
  </si>
  <si>
    <t>ADIT @ 35% Federal Income Tax Rate</t>
  </si>
  <si>
    <t>ADIT @ 21% Federal Income Tax Rate</t>
  </si>
  <si>
    <t>DDFIT/(EDFIT) before Tax Gross Up</t>
  </si>
  <si>
    <t>254015 DDFIT/(EDFIT)</t>
  </si>
  <si>
    <t>Classification</t>
  </si>
  <si>
    <t>M-Adjustment</t>
  </si>
  <si>
    <t xml:space="preserve">   BENGRP Employee Group Insurance</t>
  </si>
  <si>
    <t>NPNP</t>
  </si>
  <si>
    <t xml:space="preserve">   BENPEN Pension</t>
  </si>
  <si>
    <t xml:space="preserve">   BENPPB Performance Plan Bonus</t>
  </si>
  <si>
    <t xml:space="preserve">   BENRET Retiree Healthcare LT</t>
  </si>
  <si>
    <t xml:space="preserve">   BENRETS Retiree Healthcare ST</t>
  </si>
  <si>
    <t xml:space="preserve">   BENVAC Vacation</t>
  </si>
  <si>
    <t>Vacation</t>
  </si>
  <si>
    <t xml:space="preserve">   CRDAMV Alternative Motor Vehicle Credit </t>
  </si>
  <si>
    <t>Exclude</t>
  </si>
  <si>
    <t xml:space="preserve">   CRDARV Alternative ReFuel Vehicle Credit</t>
  </si>
  <si>
    <t xml:space="preserve">   CRDPTC Production Tax Credit</t>
  </si>
  <si>
    <t xml:space="preserve">   CRDRD1 R &amp; D Credit Carryover</t>
  </si>
  <si>
    <t xml:space="preserve">   F48R&amp;D UTP - Other R&amp;D Deferred</t>
  </si>
  <si>
    <t xml:space="preserve">   NOLNOL Net Operating Loss Carryforward</t>
  </si>
  <si>
    <t xml:space="preserve">   NOLS10 State NOL Consolidating 1</t>
  </si>
  <si>
    <t xml:space="preserve">   NOLST3 State NOL 2011</t>
  </si>
  <si>
    <t xml:space="preserve">   NOLST5 State NOL 2014</t>
  </si>
  <si>
    <t xml:space="preserve">   NOLST6 State NOL 2015</t>
  </si>
  <si>
    <t xml:space="preserve">   NOLST7 State NOL 2016</t>
  </si>
  <si>
    <t xml:space="preserve">   NOLST8 State NOL 2013</t>
  </si>
  <si>
    <t xml:space="preserve">   NOLST8 State NOL 2017</t>
  </si>
  <si>
    <t xml:space="preserve">   OTHAIP Bonus - AIP</t>
  </si>
  <si>
    <t xml:space="preserve">   OTHBON Results Compensation/Bonus/Etc</t>
  </si>
  <si>
    <t xml:space="preserve">   OTHINS Insurance Reserve</t>
  </si>
  <si>
    <t xml:space="preserve">   OTHLED Line Extension Deposits</t>
  </si>
  <si>
    <t xml:space="preserve">   OTHPPM Reg Power Plaint Maint</t>
  </si>
  <si>
    <t>Power Plan Maint</t>
  </si>
  <si>
    <t xml:space="preserve">   OTHPUC PUC Fees</t>
  </si>
  <si>
    <t xml:space="preserve">   OTHRSR Reg RESA Rider</t>
  </si>
  <si>
    <t>Resa Rider</t>
  </si>
  <si>
    <t xml:space="preserve">   OTHWMC Workmans Compensation</t>
  </si>
  <si>
    <t xml:space="preserve">   RESBDR Bad Debt Reserve</t>
  </si>
  <si>
    <t xml:space="preserve">   RGAET1 Excess Tax - Non-Protected NOL RB</t>
  </si>
  <si>
    <t xml:space="preserve">   RGAET2 Excess Tax - Non-Protected Property RB</t>
  </si>
  <si>
    <t xml:space="preserve">   RGAET3 Excess Tax - Non-Protected NP RB</t>
  </si>
  <si>
    <t xml:space="preserve">   RGAET5 Excess Tax - Non-Protected Property NPT</t>
  </si>
  <si>
    <t xml:space="preserve">   RGAETF Excess Tax - Protected Property</t>
  </si>
  <si>
    <t xml:space="preserve">   RGAPE2 Reg Pension  DT</t>
  </si>
  <si>
    <t xml:space="preserve">   RGARH2 Reg Retiree Healthcare - DT</t>
  </si>
  <si>
    <t xml:space="preserve">   RGAST5 State Tax Credit - R&amp;D CF</t>
  </si>
  <si>
    <t>Total 190300</t>
  </si>
  <si>
    <t xml:space="preserve">   F48IN2 UTP - Accrued Int B/S Exp</t>
  </si>
  <si>
    <t xml:space="preserve">   OTH143 Aro Fasb 143 Asset</t>
  </si>
  <si>
    <t xml:space="preserve">   OTHREG Other Reg Liability</t>
  </si>
  <si>
    <t xml:space="preserve">   OTHRFD Rate Refund</t>
  </si>
  <si>
    <t xml:space="preserve">   OTHSTI Bonus - STIP</t>
  </si>
  <si>
    <t xml:space="preserve">   PPEAPR Appraisal Adjust</t>
  </si>
  <si>
    <t xml:space="preserve">   RGAST1 ITC - State Def Tax</t>
  </si>
  <si>
    <t xml:space="preserve">   RGAST2 State Tax Credit - ITC CF</t>
  </si>
  <si>
    <t xml:space="preserve">   RGAST3 State Tax Credit - VA </t>
  </si>
  <si>
    <t>Total 190301</t>
  </si>
  <si>
    <t xml:space="preserve">   PPE160 Depreciation - 1603 Grant </t>
  </si>
  <si>
    <t>NPP</t>
  </si>
  <si>
    <t>1603 grant</t>
  </si>
  <si>
    <t xml:space="preserve">   PPE162 Sec 162 Ordinary &amp; Necessary Busin</t>
  </si>
  <si>
    <t>162 ordinary &amp; necessary busin</t>
  </si>
  <si>
    <t xml:space="preserve">   PPE174 Section 174 Develop &amp; Engineer Cos</t>
  </si>
  <si>
    <t>174 Develop &amp; Engineer</t>
  </si>
  <si>
    <t xml:space="preserve">   PPEAMR Amortization</t>
  </si>
  <si>
    <t>PP</t>
  </si>
  <si>
    <t>Accelerated Depreciation - Method and Life</t>
  </si>
  <si>
    <t xml:space="preserve">   PPECIA Contributions In Aid Of Const-Elec</t>
  </si>
  <si>
    <t xml:space="preserve">   PPECOR Cost Of Removal-Elect</t>
  </si>
  <si>
    <t xml:space="preserve">   PPEDP4 GAAP Property</t>
  </si>
  <si>
    <t>GAAP property</t>
  </si>
  <si>
    <t xml:space="preserve">   PPEDPR Depreciation</t>
  </si>
  <si>
    <t xml:space="preserve">   PPEFAC IDD 5 -Elect</t>
  </si>
  <si>
    <t xml:space="preserve">   PPEINT Capitalized Interest</t>
  </si>
  <si>
    <t xml:space="preserve">   PPEUOP Unit of Property</t>
  </si>
  <si>
    <t xml:space="preserve">   T01504 Book/Tax Gain Difference</t>
  </si>
  <si>
    <t>Non-Protected Property Not In Power Tax</t>
  </si>
  <si>
    <t>Total 282300</t>
  </si>
  <si>
    <t xml:space="preserve">   PPENSC Reg Asset Non Service Cost</t>
  </si>
  <si>
    <t>Total 282301</t>
  </si>
  <si>
    <t xml:space="preserve">   DEFRAT Deferred Rate Case</t>
  </si>
  <si>
    <t xml:space="preserve">   OTHPEN Pension - Reg</t>
  </si>
  <si>
    <t>Pension-Reg</t>
  </si>
  <si>
    <t xml:space="preserve">   OTHRHC Ret Hc - Reg</t>
  </si>
  <si>
    <t>Ret Hc-Reg</t>
  </si>
  <si>
    <t xml:space="preserve">   PREPAD Prepaid Expenses</t>
  </si>
  <si>
    <t xml:space="preserve">   REGAFU Equity Afudc</t>
  </si>
  <si>
    <t>Equity AFUDC</t>
  </si>
  <si>
    <t>Total 283300</t>
  </si>
  <si>
    <t xml:space="preserve">   DEFEEA Reg Energy Efficient Asset</t>
  </si>
  <si>
    <t xml:space="preserve">   DEFOTH Reg Other Asset</t>
  </si>
  <si>
    <t xml:space="preserve">   OTHAAF Deferred Tax Reg Asset Accrued Fac</t>
  </si>
  <si>
    <t xml:space="preserve">   OTHARO Aro - Reg</t>
  </si>
  <si>
    <t xml:space="preserve">   OTHSEV Severance</t>
  </si>
  <si>
    <t xml:space="preserve">   PPEGDW Goodwill</t>
  </si>
  <si>
    <t xml:space="preserve">   T01805 LKE Deferral</t>
  </si>
  <si>
    <t>Total 283301</t>
  </si>
  <si>
    <t>Grand Total</t>
  </si>
  <si>
    <t>Protected Property - (EDFIT)</t>
  </si>
  <si>
    <t>Non-Protected Plant - (EDFIT)</t>
  </si>
  <si>
    <t>Protected NOL - Deficient Deferred Federal Income Taxes ("DDFIT")</t>
  </si>
  <si>
    <t>NOL</t>
  </si>
  <si>
    <t>Non-Protected Non-Property - (EDFIT)/DDFIT</t>
  </si>
  <si>
    <t>Total Regulatory Liabilities for (EDFIT)</t>
  </si>
  <si>
    <t>Protect Property Vs. Non Protected Property</t>
  </si>
  <si>
    <t>Tax Year: 2017</t>
  </si>
  <si>
    <t>2017 Case including DITs</t>
  </si>
  <si>
    <t>Fed/CO-COR</t>
  </si>
  <si>
    <t>Fed/CO-GL Balancing</t>
  </si>
  <si>
    <t>Fed/CO-Method/Life</t>
  </si>
  <si>
    <t>Fed/CO-AFUDC Debt</t>
  </si>
  <si>
    <t>Fed/CO-Alt Motor Veh Credit</t>
  </si>
  <si>
    <t>Fed/CO-Aquila COR Adj</t>
  </si>
  <si>
    <t>Fed/CO-Aquila Net Book Adj</t>
  </si>
  <si>
    <t>Fed/CO-Facts &amp; Circumstances</t>
  </si>
  <si>
    <t>Fed/CO-Grant Basis Reduction</t>
  </si>
  <si>
    <t>Fed/CO-IDD #5</t>
  </si>
  <si>
    <t>Fed/CO-IDD5 481(a) Adj</t>
  </si>
  <si>
    <t>Fed/CO-Repair Expenses Cap</t>
  </si>
  <si>
    <t>Fed/CO-Sec 162</t>
  </si>
  <si>
    <t>Fed/CO-Sec 174</t>
  </si>
  <si>
    <t>Fed/CO-Unit of Property Adj</t>
  </si>
  <si>
    <t>Fed/CO-UOP Adjustment 20%</t>
  </si>
  <si>
    <t>Fed/CO-UOP COR Adjustment</t>
  </si>
  <si>
    <t>Fed/CO-AFUDC Equity-FT</t>
  </si>
  <si>
    <t>Fed/CO-UOP Adjust Flow Thru-FT</t>
  </si>
  <si>
    <t>Fed/CO-481a Adjustment</t>
  </si>
  <si>
    <t>Fed/CO-481a Bonus Adjustment</t>
  </si>
  <si>
    <t>Fed/CO-48a(a) Adjustment 2013</t>
  </si>
  <si>
    <t>Fed/CO-Aquila Cost Adj</t>
  </si>
  <si>
    <t>Fed/CO-Aquila Step-Up Adj</t>
  </si>
  <si>
    <t>Fed/CO-Cap Interest</t>
  </si>
  <si>
    <t>Fed/CO-CIAC - Taxable</t>
  </si>
  <si>
    <t>Fed/CO-CPI</t>
  </si>
  <si>
    <t>SCHEDULE A</t>
  </si>
  <si>
    <t>Color key code linked data</t>
  </si>
  <si>
    <t xml:space="preserve">BHCOE BU 50507 - Net Operating Loss (NOL) Deferred Tax Asset (DTA) Adjustment </t>
  </si>
  <si>
    <t xml:space="preserve">CONFIDENTIAL </t>
  </si>
  <si>
    <t xml:space="preserve">Approved:  </t>
  </si>
  <si>
    <t xml:space="preserve">Approved Revised: </t>
  </si>
  <si>
    <t>State</t>
  </si>
  <si>
    <t>Total</t>
  </si>
  <si>
    <t>With BHUH &amp; SC</t>
  </si>
  <si>
    <t>BALANCE PRIOR TO TEST YEAR:</t>
  </si>
  <si>
    <t>REF</t>
  </si>
  <si>
    <t>Deferred Tax Asset Dr/(Cr)</t>
  </si>
  <si>
    <t>2010 NOL Carryforward Utilization</t>
  </si>
  <si>
    <t>2011 NOL Carryforward Utilization</t>
  </si>
  <si>
    <t>2012 NOL Carryforward Utilization</t>
  </si>
  <si>
    <t>2013 NOL Carryforward Utilization</t>
  </si>
  <si>
    <t>2014 NOL Carryforward Utilization</t>
  </si>
  <si>
    <t xml:space="preserve">2015 NOL Carryforward Utiliization </t>
  </si>
  <si>
    <t xml:space="preserve">2016 NOL Carryforward Utilization </t>
  </si>
  <si>
    <t xml:space="preserve">2017 NOL Carryforward Utilization </t>
  </si>
  <si>
    <t>Separate Return Basis DTANOL Balance</t>
  </si>
  <si>
    <t>NOL Per Trial Balance</t>
  </si>
  <si>
    <t xml:space="preserve">Adjustment needed to NOL </t>
  </si>
  <si>
    <t>Adj for 13 mo average</t>
  </si>
  <si>
    <t>If Line 16 is greater than line 18 all NOL adjustment goes to Reg-Liability</t>
  </si>
  <si>
    <t>Calculation of rate change to Reg-Liability</t>
  </si>
  <si>
    <t>If Line 18 is greater than line 16 use calculation below</t>
  </si>
  <si>
    <t>Qualified Fed Effect</t>
  </si>
  <si>
    <t xml:space="preserve">Trial Bal Fed Effect </t>
  </si>
  <si>
    <t>Old Rate</t>
  </si>
  <si>
    <t>Fed Effect of State NOL Old Rate</t>
  </si>
  <si>
    <t>New Rate</t>
  </si>
  <si>
    <t>Federal Effect of State NOL</t>
  </si>
  <si>
    <t>Fed Effect of State NOL New Rate</t>
  </si>
  <si>
    <t>Amount of NOL reduction</t>
  </si>
  <si>
    <t>Adjustment to NOL</t>
  </si>
  <si>
    <t xml:space="preserve">Amount to Reg-Liability not including the Gross up </t>
  </si>
  <si>
    <t>Amount to Stay in Expense</t>
  </si>
  <si>
    <t xml:space="preserve">Enter in to Provision FED Non Protected. </t>
  </si>
  <si>
    <t>Excess Deferreds'!d21</t>
  </si>
  <si>
    <t>prov amount</t>
  </si>
  <si>
    <t xml:space="preserve">Actual adjustment </t>
  </si>
  <si>
    <t>(credit) expense</t>
  </si>
  <si>
    <t>Tax Re Liab</t>
  </si>
  <si>
    <t xml:space="preserve">Debit Tax re liability </t>
  </si>
  <si>
    <t xml:space="preserve">         Expense</t>
  </si>
  <si>
    <t>Credit DIT 190520DT2092</t>
  </si>
  <si>
    <t xml:space="preserve">         DIT 190520DT2092</t>
  </si>
  <si>
    <t xml:space="preserve"> Note: Federal tax effect of State NOL adjustment is incorporated directly on Sched M-1 of Revenue Requirements model. </t>
  </si>
  <si>
    <t xml:space="preserve">Gross up </t>
  </si>
  <si>
    <t>Total Gross NOL</t>
  </si>
  <si>
    <t>NOL Old Rate</t>
  </si>
  <si>
    <t>NOL New Rate</t>
  </si>
  <si>
    <t>Gross Amount</t>
  </si>
  <si>
    <t>Excess NOL over Book</t>
  </si>
  <si>
    <t>254998.DT5000 SVC CO REG LIAB EDIT PROT PROPERTY</t>
  </si>
  <si>
    <t>BHSC Reg Liability - Protected</t>
  </si>
  <si>
    <t>Total For 254998.DT5000 SVC CO REG LIAB EDIT PROT PROPERTY:</t>
  </si>
  <si>
    <t>254998.DT5001 SVC CO REG LIAB EDIT NONPROT PROP</t>
  </si>
  <si>
    <t>BHSC Reg Liability - Non-Protected</t>
  </si>
  <si>
    <t>Total For 254998.DT5001 SVC CO REG LIAB EDIT NONPROT PROP:</t>
  </si>
  <si>
    <t>Total For 254998:</t>
  </si>
  <si>
    <t>2023 BHSC ARAM</t>
  </si>
  <si>
    <t>Tax Footnote ETR Report - Report #54513A</t>
  </si>
  <si>
    <t>ACROSS OPERATING INDICATORS</t>
  </si>
  <si>
    <t>All January Through December Activity</t>
  </si>
  <si>
    <t>Book Income</t>
  </si>
  <si>
    <t>Tax Items</t>
  </si>
  <si>
    <t>Book Income Before Income Taxes (Adjusted for Tax Items)</t>
  </si>
  <si>
    <t xml:space="preserve">   Federal Income Taxes @ Statutory Rate</t>
  </si>
  <si>
    <t xml:space="preserve">   State Tax Expense</t>
  </si>
  <si>
    <t xml:space="preserve">   Fed Benefit of State Tax Deduction</t>
  </si>
  <si>
    <t>Total Taxes Before Adjustments</t>
  </si>
  <si>
    <t>No Rollup</t>
  </si>
  <si>
    <t xml:space="preserve">   Club Dues</t>
  </si>
  <si>
    <t xml:space="preserve">   Entertainment</t>
  </si>
  <si>
    <t xml:space="preserve">   Fines &amp; Penalties</t>
  </si>
  <si>
    <t xml:space="preserve">   Line Extension Deposits Import</t>
  </si>
  <si>
    <t xml:space="preserve">   Lobbying</t>
  </si>
  <si>
    <t xml:space="preserve">   Meals</t>
  </si>
  <si>
    <t xml:space="preserve">   PEP Life - CSV</t>
  </si>
  <si>
    <t>Total No Rollup</t>
  </si>
  <si>
    <t>PTC</t>
  </si>
  <si>
    <t xml:space="preserve">   Production Tax Credit</t>
  </si>
  <si>
    <t>Total PTC</t>
  </si>
  <si>
    <t xml:space="preserve">   AFUDC - Equity</t>
  </si>
  <si>
    <t xml:space="preserve">   BHSC EDIT Allocation</t>
  </si>
  <si>
    <t xml:space="preserve">   EDFIT/EDSIT</t>
  </si>
  <si>
    <t xml:space="preserve">   Other</t>
  </si>
  <si>
    <t>Total Total Tax Expense (Benefit) Before Discrete Items</t>
  </si>
  <si>
    <t xml:space="preserve">   R&amp;D &amp; UTP</t>
  </si>
  <si>
    <t>Total Tax Expense (Benefit) With Discrete Items</t>
  </si>
  <si>
    <t>Tax Expense Booked</t>
  </si>
  <si>
    <t>Difference</t>
  </si>
  <si>
    <t>Total ETR Percentage</t>
  </si>
  <si>
    <t>-0.022312</t>
  </si>
  <si>
    <t>-0.009186</t>
  </si>
  <si>
    <t>Consolidated ETR Percentage</t>
  </si>
  <si>
    <t>-0.000616</t>
  </si>
  <si>
    <t>-0.001800</t>
  </si>
  <si>
    <t>Remove State DDIT net of federal benefit</t>
  </si>
  <si>
    <t>Includes gross up amount. Pulled from below</t>
  </si>
  <si>
    <t>Total Adjusted Tax expense</t>
  </si>
  <si>
    <t>Stmt K TTE Amount</t>
  </si>
  <si>
    <t>check</t>
  </si>
  <si>
    <t>BHSC EDIT Allocation</t>
  </si>
  <si>
    <t>EDFIT Allocation</t>
  </si>
  <si>
    <t>EDSIT Allocation</t>
  </si>
  <si>
    <t>GROSS UP</t>
  </si>
  <si>
    <t>Total EDIT Allocation</t>
  </si>
  <si>
    <t>BHSC ARAM</t>
  </si>
  <si>
    <t>Tax Gross Up</t>
  </si>
  <si>
    <t>ARAM w Tax Gross Up4</t>
  </si>
  <si>
    <t>Total Non-Protected Property DDIT</t>
  </si>
  <si>
    <t>FERC Form 1 Ref</t>
  </si>
  <si>
    <t>Deficient Deferred Income Taxes ("DDIT")</t>
  </si>
  <si>
    <t>FF1 Pg 232</t>
  </si>
  <si>
    <t>Line 10</t>
  </si>
  <si>
    <t>Exclude State DDIT from Formula Rate due to change in state blended tax rate to statutory</t>
  </si>
  <si>
    <t xml:space="preserve">FERC Formula DDIT per A3.1 </t>
  </si>
  <si>
    <t>Check</t>
  </si>
  <si>
    <t>Excess Deferred Income Taxes ("EDIT")</t>
  </si>
  <si>
    <t>FF1 Pg 278</t>
  </si>
  <si>
    <t>Line 3</t>
  </si>
  <si>
    <t>Exclude State EDIT from Formula Rate due to change in state blended tax rate to statutory</t>
  </si>
  <si>
    <t xml:space="preserve">FERC Formula EDIT per A3.1 </t>
  </si>
  <si>
    <t>Non-Protected DDIT</t>
  </si>
  <si>
    <t xml:space="preserve">ARAM </t>
  </si>
  <si>
    <t>Pg 278 Line 3</t>
  </si>
  <si>
    <t>Pg 232 Line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</si>
</sst>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8" formatCode="&quot;$&quot;#,##0.00_);[Red]\(&quot;$&quot;#,##0.00\)"/>
    <numFmt numFmtId="43" formatCode="_(* #,##0.00_);_(* \(#,##0.00\);_(* &quot;-&quot;??_);_(@_)"/>
    <numFmt numFmtId="164" formatCode="&quot;$&quot;#,##0.00"/>
    <numFmt numFmtId="165" formatCode="0.000%"/>
    <numFmt numFmtId="166" formatCode="mmm\-yyyy"/>
    <numFmt numFmtId="167" formatCode="_(* #,##0_);_(* \(#,##0\);_(* &quot;-&quot;??_);_(@_)"/>
    <numFmt numFmtId="168" formatCode="#,##0.0"/>
    <numFmt numFmtId="169" formatCode="&quot;Federal&quot;#,##0.00_);[Red]\(&quot;Federal&quot;#,##0.00\)"/>
    <numFmt numFmtId="170" formatCode="0.0000%"/>
    <numFmt numFmtId="171" formatCode="&quot;$&quot;#,##0.0000_);[Red]\(&quot;$&quot;#,##0.0000\)"/>
    <numFmt numFmtId="172" formatCode="_(* #,##0.0_);_(* \(#,##0.0\);_(* &quot;-&quot;??_);_(@_)"/>
    <numFmt numFmtId="173" formatCode="_(* #,##0.000_);_(* \(#,##0.000\);_(* &quot;-&quot;??_);_(@_)"/>
  </numFmts>
  <fonts count="35">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Times New Roman"/>
      <family val="1"/>
    </font>
    <font>
      <sz val="11"/>
      <color theme="1"/>
      <name val="Times New Roman"/>
      <family val="1"/>
    </font>
    <font>
      <sz val="10"/>
      <name val="Arial"/>
      <family val="2"/>
    </font>
    <font>
      <b/>
      <sz val="10"/>
      <name val="Times New Roman"/>
      <family val="1"/>
    </font>
    <font>
      <sz val="11"/>
      <name val="Times New Roman"/>
      <family val="1"/>
    </font>
    <font>
      <sz val="10"/>
      <name val="Times New Roman"/>
      <family val="1"/>
    </font>
    <font>
      <sz val="10"/>
      <color theme="1"/>
      <name val="Times New Roman"/>
      <family val="1"/>
    </font>
    <font>
      <sz val="10"/>
      <color rgb="FF000000"/>
      <name val="Times New Roman"/>
      <family val="1"/>
    </font>
    <font>
      <b/>
      <sz val="8"/>
      <color rgb="FFFF0000"/>
      <name val="Times New Roman"/>
      <family val="1"/>
    </font>
    <font>
      <sz val="12"/>
      <name val="Arial MT"/>
    </font>
    <font>
      <sz val="12"/>
      <name val="Times New Roman"/>
      <family val="1"/>
    </font>
    <font>
      <u/>
      <sz val="10"/>
      <name val="Times New Roman"/>
      <family val="1"/>
    </font>
    <font>
      <b/>
      <sz val="10"/>
      <color rgb="FF000000"/>
      <name val="Times New Roman"/>
      <family val="1"/>
    </font>
    <font>
      <b/>
      <u/>
      <sz val="10"/>
      <name val="Times New Roman"/>
      <family val="1"/>
    </font>
    <font>
      <sz val="8"/>
      <name val="Times New Roman"/>
      <family val="1"/>
    </font>
    <font>
      <b/>
      <sz val="9"/>
      <name val="Times New Roman"/>
      <family val="1"/>
    </font>
    <font>
      <sz val="10"/>
      <color rgb="FFFF0000"/>
      <name val="Times New Roman"/>
      <family val="1"/>
    </font>
    <font>
      <b/>
      <sz val="11"/>
      <color theme="1"/>
      <name val="Calibri"/>
      <family val="2"/>
      <scheme val="minor"/>
    </font>
    <font>
      <b/>
      <sz val="12"/>
      <color rgb="FFFF0000"/>
      <name val="Arial MT"/>
    </font>
    <font>
      <sz val="12"/>
      <name val="Calibri"/>
      <family val="2"/>
      <scheme val="minor"/>
    </font>
    <font>
      <b/>
      <sz val="12"/>
      <color rgb="FFFF0000"/>
      <name val="Calibri"/>
      <family val="2"/>
      <scheme val="minor"/>
    </font>
    <font>
      <sz val="10"/>
      <color rgb="FFFF0000"/>
      <name val="Arial"/>
      <family val="2"/>
    </font>
    <font>
      <b/>
      <sz val="10"/>
      <color theme="4"/>
      <name val="Arial"/>
      <family val="2"/>
    </font>
    <font>
      <b/>
      <sz val="10"/>
      <name val="Arial"/>
      <family val="2"/>
    </font>
    <font>
      <b/>
      <sz val="10"/>
      <color rgb="FFFF0000"/>
      <name val="Arial"/>
      <family val="2"/>
    </font>
    <font>
      <b/>
      <sz val="8"/>
      <color theme="3"/>
      <name val="Arial"/>
      <family val="2"/>
    </font>
    <font>
      <u/>
      <sz val="10"/>
      <color theme="10"/>
      <name val="Arial"/>
      <family val="2"/>
    </font>
    <font>
      <sz val="10"/>
      <color theme="1"/>
      <name val="Arial"/>
      <family val="2"/>
    </font>
    <font>
      <sz val="11"/>
      <color rgb="FF000000"/>
      <name val="Arial"/>
      <family val="2"/>
    </font>
    <font>
      <b/>
      <sz val="11"/>
      <color rgb="FFFF0000"/>
      <name val="Calibri"/>
      <family val="2"/>
      <scheme val="minor"/>
    </font>
  </fonts>
  <fills count="13">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C0E2C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39997558519241921"/>
        <bgColor indexed="64"/>
      </patternFill>
    </fill>
  </fills>
  <borders count="1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000000"/>
      </bottom>
      <diagonal/>
    </border>
    <border>
      <left style="medium">
        <color indexed="64"/>
      </left>
      <right style="medium">
        <color indexed="64"/>
      </right>
      <top style="medium">
        <color indexed="64"/>
      </top>
      <bottom style="medium">
        <color indexed="64"/>
      </bottom>
      <diagonal/>
    </border>
    <border>
      <left style="thin">
        <color rgb="FF000000"/>
      </left>
      <right/>
      <top style="medium">
        <color indexed="64"/>
      </top>
      <bottom style="medium">
        <color indexed="64"/>
      </bottom>
      <diagonal/>
    </border>
    <border>
      <left/>
      <right/>
      <top style="thin">
        <color rgb="FF000000"/>
      </top>
      <bottom/>
      <diagonal/>
    </border>
    <border>
      <left/>
      <right/>
      <top/>
      <bottom style="double">
        <color indexed="64"/>
      </bottom>
      <diagonal/>
    </border>
    <border>
      <left/>
      <right/>
      <top style="thin">
        <color rgb="FF000000"/>
      </top>
      <bottom style="thin">
        <color rgb="FF000000"/>
      </bottom>
      <diagonal/>
    </border>
    <border>
      <left/>
      <right/>
      <top style="thin">
        <color indexed="64"/>
      </top>
      <bottom style="double">
        <color indexed="64"/>
      </bottom>
      <diagonal/>
    </border>
    <border>
      <left/>
      <right/>
      <top style="thin">
        <color indexed="64"/>
      </top>
      <bottom style="medium">
        <color indexed="64"/>
      </bottom>
      <diagonal/>
    </border>
  </borders>
  <cellStyleXfs count="29">
    <xf numFmtId="164" fontId="0" fillId="0" borderId="0" applyProtection="0"/>
    <xf numFmtId="43" fontId="14" fillId="0" borderId="0" applyFont="0" applyFill="0" applyBorder="0" applyAlignment="0" applyProtection="0"/>
    <xf numFmtId="0" fontId="4" fillId="0" borderId="0"/>
    <xf numFmtId="0" fontId="7" fillId="0" borderId="0"/>
    <xf numFmtId="9" fontId="4" fillId="0" borderId="0" applyFont="0" applyFill="0" applyBorder="0" applyAlignment="0" applyProtection="0"/>
    <xf numFmtId="43" fontId="4" fillId="0" borderId="0" applyFont="0" applyFill="0" applyBorder="0" applyAlignment="0" applyProtection="0"/>
    <xf numFmtId="0" fontId="12" fillId="0" borderId="0"/>
    <xf numFmtId="9"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7" fillId="0" borderId="0"/>
    <xf numFmtId="43" fontId="7" fillId="0" borderId="0" applyFont="0" applyFill="0" applyBorder="0" applyAlignment="0" applyProtection="0"/>
    <xf numFmtId="0" fontId="7" fillId="0" borderId="0"/>
    <xf numFmtId="0" fontId="31" fillId="0" borderId="0" applyNumberForma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2" fillId="0" borderId="0"/>
    <xf numFmtId="43" fontId="2" fillId="0" borderId="0" applyFont="0" applyFill="0" applyBorder="0" applyAlignment="0" applyProtection="0"/>
    <xf numFmtId="9" fontId="14" fillId="0" borderId="0" applyFont="0" applyFill="0" applyBorder="0" applyAlignment="0" applyProtection="0"/>
    <xf numFmtId="0" fontId="1" fillId="0" borderId="0"/>
    <xf numFmtId="43" fontId="1" fillId="0" borderId="0" applyFont="0" applyFill="0" applyBorder="0" applyAlignment="0" applyProtection="0"/>
  </cellStyleXfs>
  <cellXfs count="287">
    <xf numFmtId="164" fontId="0" fillId="0" borderId="0" xfId="0"/>
    <xf numFmtId="0" fontId="6" fillId="0" borderId="0" xfId="2" applyFont="1"/>
    <xf numFmtId="0" fontId="8" fillId="0" borderId="0" xfId="3" applyFont="1" applyAlignment="1">
      <alignment horizontal="center"/>
    </xf>
    <xf numFmtId="0" fontId="9" fillId="0" borderId="0" xfId="2" applyFont="1"/>
    <xf numFmtId="164" fontId="10" fillId="0" borderId="0" xfId="2" applyNumberFormat="1" applyFont="1"/>
    <xf numFmtId="165" fontId="8" fillId="0" borderId="0" xfId="4" applyNumberFormat="1" applyFont="1" applyFill="1" applyAlignment="1">
      <alignment horizontal="center"/>
    </xf>
    <xf numFmtId="164" fontId="10" fillId="0" borderId="0" xfId="2" applyNumberFormat="1" applyFont="1" applyAlignment="1">
      <alignment horizontal="center"/>
    </xf>
    <xf numFmtId="164" fontId="8" fillId="0" borderId="0" xfId="2" applyNumberFormat="1" applyFont="1" applyAlignment="1">
      <alignment horizontal="center"/>
    </xf>
    <xf numFmtId="166" fontId="8" fillId="2" borderId="0" xfId="2" applyNumberFormat="1" applyFont="1" applyFill="1" applyAlignment="1">
      <alignment horizontal="center"/>
    </xf>
    <xf numFmtId="166" fontId="8" fillId="2" borderId="0" xfId="2" quotePrefix="1" applyNumberFormat="1" applyFont="1" applyFill="1" applyAlignment="1">
      <alignment horizontal="center"/>
    </xf>
    <xf numFmtId="164" fontId="8" fillId="0" borderId="0" xfId="2" applyNumberFormat="1" applyFont="1" applyAlignment="1">
      <alignment horizontal="right"/>
    </xf>
    <xf numFmtId="165" fontId="10" fillId="0" borderId="0" xfId="4" applyNumberFormat="1" applyFont="1" applyAlignment="1">
      <alignment horizontal="center"/>
    </xf>
    <xf numFmtId="166" fontId="8" fillId="0" borderId="0" xfId="2" applyNumberFormat="1" applyFont="1" applyAlignment="1">
      <alignment horizontal="center"/>
    </xf>
    <xf numFmtId="166" fontId="8" fillId="0" borderId="0" xfId="2" quotePrefix="1" applyNumberFormat="1" applyFont="1" applyAlignment="1">
      <alignment horizontal="center"/>
    </xf>
    <xf numFmtId="0" fontId="8" fillId="0" borderId="1" xfId="3" applyFont="1" applyBorder="1" applyAlignment="1">
      <alignment horizontal="center"/>
    </xf>
    <xf numFmtId="3" fontId="10" fillId="0" borderId="1" xfId="2" applyNumberFormat="1" applyFont="1" applyBorder="1" applyAlignment="1">
      <alignment horizontal="center"/>
    </xf>
    <xf numFmtId="164" fontId="8" fillId="0" borderId="0" xfId="2" applyNumberFormat="1" applyFont="1"/>
    <xf numFmtId="165" fontId="8" fillId="0" borderId="0" xfId="4" applyNumberFormat="1" applyFont="1" applyFill="1"/>
    <xf numFmtId="164" fontId="8" fillId="0" borderId="2" xfId="2" applyNumberFormat="1" applyFont="1" applyBorder="1"/>
    <xf numFmtId="164" fontId="8" fillId="0" borderId="2" xfId="2" applyNumberFormat="1" applyFont="1" applyBorder="1" applyAlignment="1">
      <alignment horizontal="center" wrapText="1"/>
    </xf>
    <xf numFmtId="164" fontId="8" fillId="0" borderId="0" xfId="2" applyNumberFormat="1" applyFont="1" applyAlignment="1">
      <alignment horizontal="center" wrapText="1"/>
    </xf>
    <xf numFmtId="0" fontId="10" fillId="0" borderId="0" xfId="3" applyFont="1" applyAlignment="1">
      <alignment horizontal="center"/>
    </xf>
    <xf numFmtId="3" fontId="10" fillId="0" borderId="0" xfId="2" applyNumberFormat="1" applyFont="1"/>
    <xf numFmtId="3" fontId="10" fillId="2" borderId="0" xfId="2" quotePrefix="1" applyNumberFormat="1" applyFont="1" applyFill="1" applyAlignment="1">
      <alignment horizontal="right"/>
    </xf>
    <xf numFmtId="167" fontId="10" fillId="2" borderId="0" xfId="5" applyNumberFormat="1" applyFont="1" applyFill="1" applyAlignment="1"/>
    <xf numFmtId="3" fontId="10" fillId="0" borderId="0" xfId="2" applyNumberFormat="1" applyFont="1" applyAlignment="1">
      <alignment horizontal="center"/>
    </xf>
    <xf numFmtId="165" fontId="11" fillId="0" borderId="0" xfId="4" applyNumberFormat="1" applyFont="1" applyFill="1" applyBorder="1" applyAlignment="1">
      <alignment horizontal="center"/>
    </xf>
    <xf numFmtId="167" fontId="10" fillId="0" borderId="0" xfId="5" applyNumberFormat="1" applyFont="1" applyFill="1" applyBorder="1" applyAlignment="1"/>
    <xf numFmtId="3" fontId="10" fillId="0" borderId="0" xfId="6" applyNumberFormat="1" applyFont="1"/>
    <xf numFmtId="3" fontId="10" fillId="2" borderId="0" xfId="2" applyNumberFormat="1" applyFont="1" applyFill="1"/>
    <xf numFmtId="167" fontId="10" fillId="2" borderId="5" xfId="5" applyNumberFormat="1" applyFont="1" applyFill="1" applyBorder="1" applyAlignment="1">
      <alignment horizontal="center"/>
    </xf>
    <xf numFmtId="165" fontId="10" fillId="2" borderId="5" xfId="4" applyNumberFormat="1" applyFont="1" applyFill="1" applyBorder="1" applyAlignment="1">
      <alignment horizontal="center"/>
    </xf>
    <xf numFmtId="3" fontId="8" fillId="0" borderId="0" xfId="2" applyNumberFormat="1" applyFont="1"/>
    <xf numFmtId="167" fontId="8" fillId="0" borderId="6" xfId="5" applyNumberFormat="1" applyFont="1" applyFill="1" applyBorder="1" applyAlignment="1"/>
    <xf numFmtId="167" fontId="8" fillId="0" borderId="0" xfId="5" applyNumberFormat="1" applyFont="1" applyFill="1" applyBorder="1" applyAlignment="1">
      <alignment horizontal="center"/>
    </xf>
    <xf numFmtId="167" fontId="8" fillId="0" borderId="0" xfId="5" applyNumberFormat="1" applyFont="1" applyFill="1" applyBorder="1" applyAlignment="1"/>
    <xf numFmtId="167" fontId="10" fillId="0" borderId="0" xfId="5" applyNumberFormat="1" applyFont="1" applyFill="1" applyBorder="1" applyAlignment="1">
      <alignment horizontal="center"/>
    </xf>
    <xf numFmtId="3" fontId="10" fillId="2" borderId="0" xfId="2" applyNumberFormat="1" applyFont="1" applyFill="1" applyAlignment="1">
      <alignment horizontal="right"/>
    </xf>
    <xf numFmtId="3" fontId="10" fillId="2" borderId="5" xfId="2" applyNumberFormat="1" applyFont="1" applyFill="1" applyBorder="1" applyAlignment="1">
      <alignment horizontal="right"/>
    </xf>
    <xf numFmtId="167" fontId="10" fillId="2" borderId="5" xfId="5" applyNumberFormat="1" applyFont="1" applyFill="1" applyBorder="1" applyAlignment="1"/>
    <xf numFmtId="167" fontId="10" fillId="0" borderId="5" xfId="5" applyNumberFormat="1" applyFont="1" applyFill="1" applyBorder="1" applyAlignment="1"/>
    <xf numFmtId="167" fontId="10" fillId="2" borderId="0" xfId="5" applyNumberFormat="1" applyFont="1" applyFill="1" applyBorder="1" applyAlignment="1">
      <alignment horizontal="center"/>
    </xf>
    <xf numFmtId="168" fontId="10" fillId="2" borderId="0" xfId="2" quotePrefix="1" applyNumberFormat="1" applyFont="1" applyFill="1" applyAlignment="1">
      <alignment horizontal="right"/>
    </xf>
    <xf numFmtId="3" fontId="8" fillId="0" borderId="0" xfId="2" applyNumberFormat="1" applyFont="1" applyAlignment="1">
      <alignment wrapText="1"/>
    </xf>
    <xf numFmtId="43" fontId="13" fillId="0" borderId="0" xfId="5" applyFont="1" applyFill="1" applyBorder="1" applyAlignment="1">
      <alignment horizontal="left"/>
    </xf>
    <xf numFmtId="167" fontId="8" fillId="0" borderId="5" xfId="5" applyNumberFormat="1" applyFont="1" applyFill="1" applyBorder="1" applyAlignment="1"/>
    <xf numFmtId="43" fontId="13" fillId="0" borderId="5" xfId="5" applyFont="1" applyFill="1" applyBorder="1" applyAlignment="1">
      <alignment horizontal="left"/>
    </xf>
    <xf numFmtId="164" fontId="15" fillId="0" borderId="0" xfId="0" applyFont="1"/>
    <xf numFmtId="165" fontId="8" fillId="0" borderId="0" xfId="7" applyNumberFormat="1" applyFont="1" applyFill="1" applyBorder="1" applyAlignment="1">
      <alignment horizontal="center"/>
    </xf>
    <xf numFmtId="0" fontId="16" fillId="0" borderId="0" xfId="3" applyFont="1" applyAlignment="1">
      <alignment horizontal="center"/>
    </xf>
    <xf numFmtId="0" fontId="10" fillId="0" borderId="0" xfId="3" applyFont="1" applyAlignment="1">
      <alignment horizontal="center" vertical="top"/>
    </xf>
    <xf numFmtId="0" fontId="9" fillId="0" borderId="0" xfId="2" applyFont="1" applyAlignment="1">
      <alignment wrapText="1"/>
    </xf>
    <xf numFmtId="0" fontId="6" fillId="0" borderId="0" xfId="2" applyFont="1" applyAlignment="1">
      <alignment wrapText="1"/>
    </xf>
    <xf numFmtId="164" fontId="15" fillId="0" borderId="0" xfId="0" applyFont="1" applyAlignment="1">
      <alignment vertical="top"/>
    </xf>
    <xf numFmtId="0" fontId="6" fillId="0" borderId="0" xfId="2" applyFont="1" applyAlignment="1">
      <alignment vertical="top" wrapText="1"/>
    </xf>
    <xf numFmtId="0" fontId="6" fillId="0" borderId="0" xfId="2" applyFont="1" applyAlignment="1">
      <alignment vertical="top"/>
    </xf>
    <xf numFmtId="0" fontId="8" fillId="0" borderId="0" xfId="3" applyFont="1"/>
    <xf numFmtId="0" fontId="12" fillId="0" borderId="0" xfId="6" applyAlignment="1">
      <alignment horizontal="left" vertical="top"/>
    </xf>
    <xf numFmtId="0" fontId="12" fillId="0" borderId="0" xfId="6" applyAlignment="1">
      <alignment horizontal="center" vertical="top"/>
    </xf>
    <xf numFmtId="0" fontId="12" fillId="0" borderId="0" xfId="6" applyAlignment="1">
      <alignment vertical="top" wrapText="1"/>
    </xf>
    <xf numFmtId="0" fontId="8" fillId="0" borderId="0" xfId="6" applyFont="1" applyAlignment="1">
      <alignment vertical="top" wrapText="1"/>
    </xf>
    <xf numFmtId="0" fontId="8" fillId="2" borderId="0" xfId="6" applyFont="1" applyFill="1" applyAlignment="1">
      <alignment horizontal="center" vertical="top" wrapText="1"/>
    </xf>
    <xf numFmtId="0" fontId="12" fillId="0" borderId="0" xfId="6" applyAlignment="1">
      <alignment horizontal="center" wrapText="1"/>
    </xf>
    <xf numFmtId="0" fontId="12" fillId="0" borderId="0" xfId="6" applyAlignment="1">
      <alignment wrapText="1"/>
    </xf>
    <xf numFmtId="0" fontId="12" fillId="0" borderId="0" xfId="6" applyAlignment="1">
      <alignment horizontal="left" wrapText="1"/>
    </xf>
    <xf numFmtId="10" fontId="12" fillId="2" borderId="0" xfId="6" applyNumberFormat="1" applyFill="1" applyAlignment="1">
      <alignment horizontal="center" vertical="top" shrinkToFit="1"/>
    </xf>
    <xf numFmtId="10" fontId="12" fillId="2" borderId="0" xfId="4" applyNumberFormat="1" applyFont="1" applyFill="1" applyAlignment="1">
      <alignment horizontal="center" vertical="top"/>
    </xf>
    <xf numFmtId="0" fontId="8" fillId="0" borderId="0" xfId="6" applyFont="1" applyAlignment="1">
      <alignment horizontal="center" vertical="center" wrapText="1"/>
    </xf>
    <xf numFmtId="0" fontId="12" fillId="0" borderId="0" xfId="6" applyAlignment="1">
      <alignment vertical="center" wrapText="1"/>
    </xf>
    <xf numFmtId="0" fontId="8" fillId="0" borderId="7" xfId="6" applyFont="1" applyBorder="1" applyAlignment="1">
      <alignment horizontal="center" vertical="center" wrapText="1"/>
    </xf>
    <xf numFmtId="0" fontId="12" fillId="0" borderId="10" xfId="6" applyBorder="1" applyAlignment="1">
      <alignment vertical="center" wrapText="1"/>
    </xf>
    <xf numFmtId="0" fontId="17" fillId="0" borderId="11" xfId="6" quotePrefix="1" applyFont="1" applyBorder="1" applyAlignment="1">
      <alignment horizontal="center" vertical="center" wrapText="1"/>
    </xf>
    <xf numFmtId="0" fontId="8" fillId="0" borderId="11" xfId="6" quotePrefix="1" applyFont="1" applyBorder="1" applyAlignment="1">
      <alignment horizontal="center" vertical="center"/>
    </xf>
    <xf numFmtId="0" fontId="8" fillId="0" borderId="12" xfId="6" applyFont="1" applyBorder="1" applyAlignment="1">
      <alignment horizontal="center" vertical="center" wrapText="1"/>
    </xf>
    <xf numFmtId="0" fontId="17" fillId="0" borderId="11" xfId="6" applyFont="1" applyBorder="1" applyAlignment="1">
      <alignment horizontal="center" vertical="center" wrapText="1"/>
    </xf>
    <xf numFmtId="0" fontId="12" fillId="0" borderId="0" xfId="6" applyAlignment="1">
      <alignment horizontal="left" vertical="center"/>
    </xf>
    <xf numFmtId="1" fontId="17" fillId="0" borderId="0" xfId="6" applyNumberFormat="1" applyFont="1" applyAlignment="1">
      <alignment horizontal="center" vertical="top" shrinkToFit="1"/>
    </xf>
    <xf numFmtId="0" fontId="18" fillId="0" borderId="0" xfId="6" applyFont="1" applyAlignment="1">
      <alignment vertical="top" wrapText="1"/>
    </xf>
    <xf numFmtId="0" fontId="12" fillId="0" borderId="13" xfId="6" applyBorder="1" applyAlignment="1">
      <alignment horizontal="left" wrapText="1"/>
    </xf>
    <xf numFmtId="0" fontId="10" fillId="0" borderId="0" xfId="6" applyFont="1" applyAlignment="1">
      <alignment vertical="center" wrapText="1"/>
    </xf>
    <xf numFmtId="1" fontId="12" fillId="2" borderId="0" xfId="6" applyNumberFormat="1" applyFill="1" applyAlignment="1">
      <alignment vertical="top" shrinkToFit="1"/>
    </xf>
    <xf numFmtId="167" fontId="12" fillId="0" borderId="0" xfId="5" applyNumberFormat="1" applyFont="1" applyAlignment="1">
      <alignment horizontal="left" vertical="top"/>
    </xf>
    <xf numFmtId="167" fontId="12" fillId="0" borderId="0" xfId="6" applyNumberFormat="1" applyAlignment="1">
      <alignment horizontal="left" vertical="top"/>
    </xf>
    <xf numFmtId="167" fontId="12" fillId="0" borderId="0" xfId="5" applyNumberFormat="1" applyFont="1" applyBorder="1" applyAlignment="1">
      <alignment vertical="top" shrinkToFit="1"/>
    </xf>
    <xf numFmtId="167" fontId="12" fillId="0" borderId="0" xfId="5" applyNumberFormat="1" applyFont="1" applyAlignment="1">
      <alignment vertical="top" shrinkToFit="1"/>
    </xf>
    <xf numFmtId="0" fontId="12" fillId="2" borderId="0" xfId="6" applyFill="1" applyAlignment="1">
      <alignment wrapText="1"/>
    </xf>
    <xf numFmtId="167" fontId="12" fillId="0" borderId="5" xfId="5" applyNumberFormat="1" applyFont="1" applyBorder="1" applyAlignment="1">
      <alignment vertical="top" shrinkToFit="1"/>
    </xf>
    <xf numFmtId="167" fontId="12" fillId="0" borderId="5" xfId="5" applyNumberFormat="1" applyFont="1" applyBorder="1" applyAlignment="1">
      <alignment horizontal="left" vertical="top"/>
    </xf>
    <xf numFmtId="167" fontId="12" fillId="0" borderId="5" xfId="6" applyNumberFormat="1" applyBorder="1" applyAlignment="1">
      <alignment horizontal="left" vertical="top"/>
    </xf>
    <xf numFmtId="0" fontId="12" fillId="0" borderId="0" xfId="6" applyAlignment="1">
      <alignment horizontal="left" vertical="center" wrapText="1"/>
    </xf>
    <xf numFmtId="167" fontId="12" fillId="0" borderId="0" xfId="5" applyNumberFormat="1" applyFont="1" applyAlignment="1">
      <alignment vertical="center" wrapText="1"/>
    </xf>
    <xf numFmtId="167" fontId="12" fillId="2" borderId="0" xfId="5" applyNumberFormat="1" applyFont="1" applyFill="1" applyAlignment="1">
      <alignment vertical="top" shrinkToFit="1"/>
    </xf>
    <xf numFmtId="0" fontId="19" fillId="0" borderId="0" xfId="6" applyFont="1" applyAlignment="1">
      <alignment vertical="center" wrapText="1"/>
    </xf>
    <xf numFmtId="167" fontId="12" fillId="2" borderId="0" xfId="5" applyNumberFormat="1" applyFont="1" applyFill="1" applyBorder="1" applyAlignment="1">
      <alignment vertical="top" shrinkToFit="1"/>
    </xf>
    <xf numFmtId="167" fontId="12" fillId="2" borderId="5" xfId="5" applyNumberFormat="1" applyFont="1" applyFill="1" applyBorder="1" applyAlignment="1">
      <alignment vertical="top" shrinkToFit="1"/>
    </xf>
    <xf numFmtId="167" fontId="12" fillId="0" borderId="0" xfId="5" applyNumberFormat="1" applyFont="1" applyBorder="1" applyAlignment="1">
      <alignment horizontal="left" vertical="top"/>
    </xf>
    <xf numFmtId="0" fontId="20" fillId="0" borderId="0" xfId="6" applyFont="1" applyAlignment="1">
      <alignment vertical="top" wrapText="1"/>
    </xf>
    <xf numFmtId="167" fontId="12" fillId="0" borderId="14" xfId="5" applyNumberFormat="1" applyFont="1" applyBorder="1" applyAlignment="1">
      <alignment vertical="top" shrinkToFit="1"/>
    </xf>
    <xf numFmtId="0" fontId="8" fillId="0" borderId="0" xfId="6" applyFont="1" applyAlignment="1">
      <alignment horizontal="left" vertical="top" wrapText="1"/>
    </xf>
    <xf numFmtId="1" fontId="17" fillId="0" borderId="0" xfId="6" applyNumberFormat="1" applyFont="1" applyAlignment="1">
      <alignment horizontal="center" vertical="center" shrinkToFit="1"/>
    </xf>
    <xf numFmtId="0" fontId="18" fillId="0" borderId="0" xfId="6" applyFont="1" applyAlignment="1">
      <alignment vertical="center" wrapText="1"/>
    </xf>
    <xf numFmtId="0" fontId="8" fillId="0" borderId="0" xfId="6" applyFont="1" applyAlignment="1">
      <alignment vertical="center" wrapText="1"/>
    </xf>
    <xf numFmtId="167" fontId="12" fillId="0" borderId="0" xfId="5" applyNumberFormat="1" applyFont="1" applyBorder="1" applyAlignment="1">
      <alignment vertical="center" wrapText="1"/>
    </xf>
    <xf numFmtId="167" fontId="12" fillId="0" borderId="0" xfId="5" applyNumberFormat="1" applyFont="1" applyFill="1" applyAlignment="1">
      <alignment horizontal="left" vertical="top"/>
    </xf>
    <xf numFmtId="0" fontId="10" fillId="2" borderId="0" xfId="6" applyFont="1" applyFill="1" applyAlignment="1">
      <alignment vertical="top" wrapText="1"/>
    </xf>
    <xf numFmtId="167" fontId="10" fillId="2" borderId="0" xfId="5" applyNumberFormat="1" applyFont="1" applyFill="1" applyAlignment="1">
      <alignment vertical="top" wrapText="1"/>
    </xf>
    <xf numFmtId="167" fontId="12" fillId="0" borderId="15" xfId="5" applyNumberFormat="1" applyFont="1" applyBorder="1" applyAlignment="1">
      <alignment vertical="top" shrinkToFit="1"/>
    </xf>
    <xf numFmtId="167" fontId="12" fillId="0" borderId="10" xfId="5" applyNumberFormat="1" applyFont="1" applyBorder="1" applyAlignment="1">
      <alignment vertical="top" shrinkToFit="1"/>
    </xf>
    <xf numFmtId="167" fontId="12" fillId="0" borderId="15" xfId="5" applyNumberFormat="1" applyFont="1" applyFill="1" applyBorder="1" applyAlignment="1">
      <alignment vertical="top" shrinkToFit="1"/>
    </xf>
    <xf numFmtId="167" fontId="12" fillId="0" borderId="15" xfId="5" applyNumberFormat="1" applyFont="1" applyBorder="1" applyAlignment="1">
      <alignment wrapText="1"/>
    </xf>
    <xf numFmtId="167" fontId="21" fillId="0" borderId="0" xfId="6" applyNumberFormat="1" applyFont="1" applyAlignment="1">
      <alignment horizontal="left" vertical="top"/>
    </xf>
    <xf numFmtId="0" fontId="11" fillId="0" borderId="0" xfId="2" applyFont="1"/>
    <xf numFmtId="39" fontId="11" fillId="0" borderId="0" xfId="2" applyNumberFormat="1" applyFont="1"/>
    <xf numFmtId="0" fontId="10" fillId="0" borderId="0" xfId="6" applyFont="1" applyAlignment="1">
      <alignment horizontal="center" vertical="top" wrapText="1"/>
    </xf>
    <xf numFmtId="0" fontId="10" fillId="0" borderId="0" xfId="6" applyFont="1" applyAlignment="1">
      <alignment horizontal="left" vertical="top" wrapText="1"/>
    </xf>
    <xf numFmtId="43" fontId="12" fillId="0" borderId="0" xfId="5" applyFont="1" applyAlignment="1">
      <alignment horizontal="left" vertical="top"/>
    </xf>
    <xf numFmtId="0" fontId="3" fillId="0" borderId="0" xfId="8"/>
    <xf numFmtId="8" fontId="3" fillId="0" borderId="0" xfId="8" applyNumberFormat="1"/>
    <xf numFmtId="0" fontId="3" fillId="0" borderId="0" xfId="9"/>
    <xf numFmtId="0" fontId="3" fillId="0" borderId="0" xfId="9" applyAlignment="1">
      <alignment wrapText="1"/>
    </xf>
    <xf numFmtId="8" fontId="3" fillId="0" borderId="0" xfId="9" applyNumberFormat="1"/>
    <xf numFmtId="0" fontId="3" fillId="0" borderId="0" xfId="10"/>
    <xf numFmtId="169" fontId="3" fillId="0" borderId="0" xfId="10" applyNumberFormat="1"/>
    <xf numFmtId="8" fontId="3" fillId="0" borderId="0" xfId="10" applyNumberFormat="1"/>
    <xf numFmtId="14" fontId="3" fillId="0" borderId="0" xfId="10" applyNumberFormat="1"/>
    <xf numFmtId="0" fontId="3" fillId="0" borderId="0" xfId="11"/>
    <xf numFmtId="8" fontId="3" fillId="0" borderId="0" xfId="11" applyNumberFormat="1"/>
    <xf numFmtId="0" fontId="3" fillId="0" borderId="0" xfId="12"/>
    <xf numFmtId="167" fontId="0" fillId="0" borderId="0" xfId="13" applyNumberFormat="1" applyFont="1"/>
    <xf numFmtId="0" fontId="3" fillId="3" borderId="0" xfId="12" applyFill="1"/>
    <xf numFmtId="6" fontId="3" fillId="0" borderId="0" xfId="12" applyNumberFormat="1"/>
    <xf numFmtId="6" fontId="3" fillId="3" borderId="0" xfId="12" applyNumberFormat="1" applyFill="1"/>
    <xf numFmtId="167" fontId="3" fillId="0" borderId="0" xfId="12" applyNumberFormat="1"/>
    <xf numFmtId="167" fontId="3" fillId="3" borderId="0" xfId="12" applyNumberFormat="1" applyFill="1"/>
    <xf numFmtId="0" fontId="22" fillId="0" borderId="0" xfId="12" applyFont="1"/>
    <xf numFmtId="167" fontId="22" fillId="0" borderId="16" xfId="12" applyNumberFormat="1" applyFont="1" applyBorder="1"/>
    <xf numFmtId="167" fontId="3" fillId="3" borderId="16" xfId="12" applyNumberFormat="1" applyFill="1" applyBorder="1"/>
    <xf numFmtId="10" fontId="0" fillId="0" borderId="0" xfId="14" applyNumberFormat="1" applyFont="1"/>
    <xf numFmtId="0" fontId="3" fillId="0" borderId="0" xfId="15"/>
    <xf numFmtId="0" fontId="3" fillId="0" borderId="0" xfId="15" applyAlignment="1">
      <alignment wrapText="1"/>
    </xf>
    <xf numFmtId="6" fontId="3" fillId="0" borderId="0" xfId="15" applyNumberFormat="1"/>
    <xf numFmtId="14" fontId="3" fillId="0" borderId="0" xfId="15" applyNumberFormat="1"/>
    <xf numFmtId="21" fontId="3" fillId="0" borderId="0" xfId="15" applyNumberFormat="1"/>
    <xf numFmtId="0" fontId="3" fillId="0" borderId="0" xfId="16"/>
    <xf numFmtId="0" fontId="3" fillId="0" borderId="0" xfId="16" applyAlignment="1">
      <alignment wrapText="1"/>
    </xf>
    <xf numFmtId="6" fontId="3" fillId="0" borderId="0" xfId="16" applyNumberFormat="1"/>
    <xf numFmtId="14" fontId="3" fillId="0" borderId="0" xfId="16" applyNumberFormat="1"/>
    <xf numFmtId="21" fontId="3" fillId="0" borderId="0" xfId="16" applyNumberFormat="1"/>
    <xf numFmtId="8" fontId="0" fillId="3" borderId="0" xfId="0" applyNumberFormat="1" applyFill="1"/>
    <xf numFmtId="8" fontId="0" fillId="0" borderId="0" xfId="0" applyNumberFormat="1"/>
    <xf numFmtId="8" fontId="22" fillId="0" borderId="0" xfId="0" applyNumberFormat="1" applyFont="1"/>
    <xf numFmtId="8" fontId="0" fillId="4" borderId="0" xfId="0" applyNumberFormat="1" applyFill="1"/>
    <xf numFmtId="164" fontId="23" fillId="0" borderId="0" xfId="0" applyFont="1"/>
    <xf numFmtId="164" fontId="24" fillId="0" borderId="0" xfId="0" applyFont="1"/>
    <xf numFmtId="8" fontId="24" fillId="3" borderId="0" xfId="0" applyNumberFormat="1" applyFont="1" applyFill="1"/>
    <xf numFmtId="8" fontId="24" fillId="0" borderId="0" xfId="0" applyNumberFormat="1" applyFont="1"/>
    <xf numFmtId="8" fontId="24" fillId="4" borderId="0" xfId="0" applyNumberFormat="1" applyFont="1" applyFill="1"/>
    <xf numFmtId="164" fontId="25" fillId="0" borderId="0" xfId="0" applyFont="1"/>
    <xf numFmtId="43" fontId="3" fillId="0" borderId="0" xfId="12" applyNumberFormat="1"/>
    <xf numFmtId="43" fontId="3" fillId="4" borderId="0" xfId="12" applyNumberFormat="1" applyFill="1"/>
    <xf numFmtId="6" fontId="3" fillId="4" borderId="0" xfId="12" applyNumberFormat="1" applyFill="1"/>
    <xf numFmtId="43" fontId="0" fillId="4" borderId="0" xfId="1" applyFont="1" applyFill="1"/>
    <xf numFmtId="8" fontId="0" fillId="4" borderId="0" xfId="1" applyNumberFormat="1" applyFont="1" applyFill="1"/>
    <xf numFmtId="0" fontId="3" fillId="0" borderId="0" xfId="17"/>
    <xf numFmtId="8" fontId="3" fillId="0" borderId="0" xfId="17" applyNumberFormat="1"/>
    <xf numFmtId="164" fontId="0" fillId="5" borderId="0" xfId="0" applyFill="1"/>
    <xf numFmtId="0" fontId="3" fillId="6" borderId="0" xfId="12" applyFill="1"/>
    <xf numFmtId="167" fontId="3" fillId="6" borderId="0" xfId="12" applyNumberFormat="1" applyFill="1"/>
    <xf numFmtId="167" fontId="3" fillId="6" borderId="16" xfId="12" applyNumberFormat="1" applyFill="1" applyBorder="1"/>
    <xf numFmtId="0" fontId="22" fillId="3" borderId="0" xfId="12" applyFont="1" applyFill="1"/>
    <xf numFmtId="10" fontId="3" fillId="0" borderId="0" xfId="12" applyNumberFormat="1"/>
    <xf numFmtId="0" fontId="22" fillId="7" borderId="0" xfId="12" applyFont="1" applyFill="1"/>
    <xf numFmtId="9" fontId="0" fillId="0" borderId="0" xfId="14" applyFont="1"/>
    <xf numFmtId="170" fontId="0" fillId="0" borderId="0" xfId="14" applyNumberFormat="1" applyFont="1"/>
    <xf numFmtId="0" fontId="22" fillId="0" borderId="0" xfId="12" applyFont="1" applyAlignment="1">
      <alignment horizontal="center"/>
    </xf>
    <xf numFmtId="9" fontId="3" fillId="0" borderId="0" xfId="12" applyNumberFormat="1"/>
    <xf numFmtId="0" fontId="22" fillId="0" borderId="0" xfId="12" quotePrefix="1" applyFont="1"/>
    <xf numFmtId="8" fontId="3" fillId="0" borderId="0" xfId="12" applyNumberFormat="1"/>
    <xf numFmtId="0" fontId="3" fillId="8" borderId="0" xfId="12" applyFill="1"/>
    <xf numFmtId="8" fontId="3" fillId="8" borderId="0" xfId="12" applyNumberFormat="1" applyFill="1"/>
    <xf numFmtId="8" fontId="3" fillId="9" borderId="0" xfId="12" applyNumberFormat="1" applyFill="1"/>
    <xf numFmtId="6" fontId="3" fillId="9" borderId="0" xfId="12" applyNumberFormat="1" applyFill="1"/>
    <xf numFmtId="0" fontId="3" fillId="7" borderId="0" xfId="12" applyFill="1"/>
    <xf numFmtId="8" fontId="3" fillId="7" borderId="0" xfId="12" applyNumberFormat="1" applyFill="1"/>
    <xf numFmtId="0" fontId="3" fillId="0" borderId="0" xfId="12" quotePrefix="1"/>
    <xf numFmtId="0" fontId="6" fillId="0" borderId="0" xfId="12" applyFont="1"/>
    <xf numFmtId="171" fontId="3" fillId="9" borderId="0" xfId="12" applyNumberFormat="1" applyFill="1"/>
    <xf numFmtId="171" fontId="3" fillId="0" borderId="0" xfId="12" applyNumberFormat="1"/>
    <xf numFmtId="0" fontId="11" fillId="0" borderId="0" xfId="12" applyFont="1"/>
    <xf numFmtId="172" fontId="0" fillId="0" borderId="0" xfId="13" applyNumberFormat="1" applyFont="1" applyFill="1"/>
    <xf numFmtId="172" fontId="0" fillId="3" borderId="0" xfId="13" applyNumberFormat="1" applyFont="1" applyFill="1"/>
    <xf numFmtId="0" fontId="5" fillId="0" borderId="0" xfId="12" applyFont="1"/>
    <xf numFmtId="172" fontId="22" fillId="0" borderId="16" xfId="12" applyNumberFormat="1" applyFont="1" applyBorder="1"/>
    <xf numFmtId="0" fontId="7" fillId="0" borderId="0" xfId="18"/>
    <xf numFmtId="0" fontId="7" fillId="0" borderId="0" xfId="18" applyAlignment="1">
      <alignment wrapText="1"/>
    </xf>
    <xf numFmtId="8" fontId="7" fillId="0" borderId="0" xfId="18" applyNumberFormat="1"/>
    <xf numFmtId="167" fontId="26" fillId="0" borderId="0" xfId="19" applyNumberFormat="1" applyFont="1"/>
    <xf numFmtId="167" fontId="0" fillId="0" borderId="0" xfId="19" applyNumberFormat="1" applyFont="1"/>
    <xf numFmtId="167" fontId="0" fillId="0" borderId="0" xfId="19" applyNumberFormat="1" applyFont="1" applyAlignment="1">
      <alignment horizontal="center"/>
    </xf>
    <xf numFmtId="167" fontId="27" fillId="10" borderId="0" xfId="19" applyNumberFormat="1" applyFont="1" applyFill="1" applyAlignment="1">
      <alignment horizontal="center"/>
    </xf>
    <xf numFmtId="0" fontId="7" fillId="0" borderId="0" xfId="20"/>
    <xf numFmtId="167" fontId="7" fillId="0" borderId="0" xfId="19" applyNumberFormat="1" applyFont="1"/>
    <xf numFmtId="167" fontId="28" fillId="0" borderId="0" xfId="19" applyNumberFormat="1" applyFont="1" applyAlignment="1">
      <alignment horizontal="center"/>
    </xf>
    <xf numFmtId="167" fontId="26" fillId="0" borderId="0" xfId="19" applyNumberFormat="1" applyFont="1" applyAlignment="1">
      <alignment horizontal="center"/>
    </xf>
    <xf numFmtId="167" fontId="0" fillId="0" borderId="0" xfId="19" applyNumberFormat="1" applyFont="1" applyFill="1" applyAlignment="1">
      <alignment horizontal="center"/>
    </xf>
    <xf numFmtId="167" fontId="0" fillId="3" borderId="0" xfId="19" applyNumberFormat="1" applyFont="1" applyFill="1" applyAlignment="1">
      <alignment horizontal="left"/>
    </xf>
    <xf numFmtId="167" fontId="29" fillId="0" borderId="0" xfId="19" applyNumberFormat="1" applyFont="1" applyAlignment="1">
      <alignment horizontal="center"/>
    </xf>
    <xf numFmtId="43" fontId="30" fillId="11" borderId="0" xfId="19" applyFont="1" applyFill="1" applyBorder="1" applyAlignment="1">
      <alignment horizontal="center"/>
    </xf>
    <xf numFmtId="167" fontId="26" fillId="0" borderId="0" xfId="19" applyNumberFormat="1" applyFont="1" applyAlignment="1">
      <alignment horizontal="right"/>
    </xf>
    <xf numFmtId="167" fontId="31" fillId="0" borderId="0" xfId="21" applyNumberFormat="1" applyAlignment="1">
      <alignment horizontal="center"/>
    </xf>
    <xf numFmtId="167" fontId="0" fillId="0" borderId="5" xfId="19" applyNumberFormat="1" applyFont="1" applyBorder="1"/>
    <xf numFmtId="167" fontId="0" fillId="0" borderId="0" xfId="19" applyNumberFormat="1" applyFont="1" applyBorder="1"/>
    <xf numFmtId="167" fontId="0" fillId="0" borderId="0" xfId="22" applyNumberFormat="1" applyFont="1"/>
    <xf numFmtId="167" fontId="7" fillId="0" borderId="0" xfId="19" applyNumberFormat="1" applyFont="1" applyAlignment="1">
      <alignment horizontal="center"/>
    </xf>
    <xf numFmtId="167" fontId="7" fillId="0" borderId="0" xfId="19" applyNumberFormat="1" applyFont="1" applyBorder="1"/>
    <xf numFmtId="167" fontId="7" fillId="0" borderId="0" xfId="19" applyNumberFormat="1" applyFont="1" applyAlignment="1">
      <alignment horizontal="right"/>
    </xf>
    <xf numFmtId="167" fontId="32" fillId="0" borderId="0" xfId="19" applyNumberFormat="1" applyFont="1" applyFill="1" applyAlignment="1">
      <alignment horizontal="right"/>
    </xf>
    <xf numFmtId="167" fontId="0" fillId="0" borderId="0" xfId="22" applyNumberFormat="1" applyFont="1" applyFill="1"/>
    <xf numFmtId="167" fontId="26" fillId="0" borderId="0" xfId="19" applyNumberFormat="1" applyFont="1" applyFill="1"/>
    <xf numFmtId="167" fontId="0" fillId="0" borderId="0" xfId="22" applyNumberFormat="1" applyFont="1" applyAlignment="1">
      <alignment horizontal="right"/>
    </xf>
    <xf numFmtId="167" fontId="26" fillId="0" borderId="0" xfId="19" applyNumberFormat="1" applyFont="1" applyFill="1" applyAlignment="1">
      <alignment horizontal="left"/>
    </xf>
    <xf numFmtId="9" fontId="0" fillId="0" borderId="0" xfId="23" applyFont="1"/>
    <xf numFmtId="167" fontId="7" fillId="0" borderId="0" xfId="19" applyNumberFormat="1" applyFont="1" applyFill="1"/>
    <xf numFmtId="167" fontId="0" fillId="0" borderId="0" xfId="19" applyNumberFormat="1" applyFont="1" applyFill="1"/>
    <xf numFmtId="167" fontId="31" fillId="0" borderId="0" xfId="21" quotePrefix="1" applyNumberFormat="1"/>
    <xf numFmtId="167" fontId="28" fillId="0" borderId="0" xfId="19" applyNumberFormat="1" applyFont="1" applyFill="1"/>
    <xf numFmtId="167" fontId="0" fillId="11" borderId="0" xfId="19" applyNumberFormat="1" applyFont="1" applyFill="1"/>
    <xf numFmtId="167" fontId="28" fillId="11" borderId="0" xfId="19" applyNumberFormat="1" applyFont="1" applyFill="1"/>
    <xf numFmtId="10" fontId="0" fillId="0" borderId="0" xfId="23" applyNumberFormat="1" applyFont="1"/>
    <xf numFmtId="167" fontId="0" fillId="0" borderId="0" xfId="19" applyNumberFormat="1" applyFont="1" applyBorder="1" applyAlignment="1">
      <alignment horizontal="center"/>
    </xf>
    <xf numFmtId="167" fontId="7" fillId="0" borderId="0" xfId="20" applyNumberFormat="1"/>
    <xf numFmtId="173" fontId="0" fillId="0" borderId="0" xfId="19" applyNumberFormat="1" applyFont="1"/>
    <xf numFmtId="167" fontId="7" fillId="0" borderId="0" xfId="13" applyNumberFormat="1" applyFont="1"/>
    <xf numFmtId="167" fontId="33" fillId="2" borderId="5" xfId="5" applyNumberFormat="1" applyFont="1" applyFill="1" applyBorder="1" applyAlignment="1">
      <alignment wrapText="1"/>
    </xf>
    <xf numFmtId="0" fontId="2" fillId="6" borderId="0" xfId="12" applyFont="1" applyFill="1"/>
    <xf numFmtId="0" fontId="22" fillId="0" borderId="0" xfId="24" applyFont="1"/>
    <xf numFmtId="0" fontId="2" fillId="0" borderId="0" xfId="24"/>
    <xf numFmtId="0" fontId="22" fillId="7" borderId="0" xfId="24" applyFont="1" applyFill="1"/>
    <xf numFmtId="0" fontId="22" fillId="7" borderId="0" xfId="24" quotePrefix="1" applyFont="1" applyFill="1"/>
    <xf numFmtId="8" fontId="22" fillId="0" borderId="0" xfId="24" applyNumberFormat="1" applyFont="1"/>
    <xf numFmtId="0" fontId="22" fillId="0" borderId="0" xfId="24" quotePrefix="1" applyFont="1"/>
    <xf numFmtId="8" fontId="2" fillId="0" borderId="0" xfId="24" applyNumberFormat="1"/>
    <xf numFmtId="0" fontId="2" fillId="7" borderId="0" xfId="24" applyFill="1"/>
    <xf numFmtId="8" fontId="2" fillId="7" borderId="0" xfId="24" applyNumberFormat="1" applyFill="1"/>
    <xf numFmtId="0" fontId="2" fillId="0" borderId="0" xfId="24" quotePrefix="1"/>
    <xf numFmtId="0" fontId="2" fillId="0" borderId="0" xfId="24" applyAlignment="1">
      <alignment horizontal="right"/>
    </xf>
    <xf numFmtId="43" fontId="2" fillId="0" borderId="0" xfId="24" applyNumberFormat="1"/>
    <xf numFmtId="0" fontId="34" fillId="0" borderId="0" xfId="24" applyFont="1"/>
    <xf numFmtId="0" fontId="22" fillId="0" borderId="0" xfId="24" applyFont="1" applyAlignment="1">
      <alignment horizontal="right"/>
    </xf>
    <xf numFmtId="8" fontId="22" fillId="0" borderId="5" xfId="24" applyNumberFormat="1" applyFont="1" applyBorder="1"/>
    <xf numFmtId="43" fontId="0" fillId="0" borderId="0" xfId="25" applyFont="1"/>
    <xf numFmtId="8" fontId="2" fillId="12" borderId="0" xfId="24" applyNumberFormat="1" applyFill="1"/>
    <xf numFmtId="167" fontId="0" fillId="0" borderId="0" xfId="25" applyNumberFormat="1" applyFont="1" applyBorder="1"/>
    <xf numFmtId="167" fontId="0" fillId="0" borderId="5" xfId="25" applyNumberFormat="1" applyFont="1" applyBorder="1"/>
    <xf numFmtId="167" fontId="0" fillId="0" borderId="0" xfId="25" applyNumberFormat="1" applyFont="1"/>
    <xf numFmtId="0" fontId="34" fillId="0" borderId="0" xfId="24" applyFont="1" applyAlignment="1">
      <alignment horizontal="center"/>
    </xf>
    <xf numFmtId="0" fontId="6" fillId="0" borderId="0" xfId="2" applyFont="1" applyAlignment="1">
      <alignment horizontal="left" vertical="top" wrapText="1"/>
    </xf>
    <xf numFmtId="0" fontId="9" fillId="0" borderId="0" xfId="2" applyFont="1" applyAlignment="1">
      <alignment horizontal="left" vertical="top" wrapText="1"/>
    </xf>
    <xf numFmtId="0" fontId="5" fillId="0" borderId="0" xfId="2" applyFont="1" applyAlignment="1">
      <alignment horizontal="center"/>
    </xf>
    <xf numFmtId="0" fontId="8" fillId="0" borderId="0" xfId="3" applyFont="1" applyAlignment="1">
      <alignment horizontal="center"/>
    </xf>
    <xf numFmtId="49" fontId="8" fillId="0" borderId="0" xfId="3" applyNumberFormat="1" applyFont="1" applyAlignment="1">
      <alignment horizontal="center"/>
    </xf>
    <xf numFmtId="3" fontId="10" fillId="0" borderId="1" xfId="2" applyNumberFormat="1" applyFont="1" applyBorder="1" applyAlignment="1">
      <alignment horizontal="center"/>
    </xf>
    <xf numFmtId="164" fontId="8" fillId="0" borderId="2" xfId="2" applyNumberFormat="1" applyFont="1" applyBorder="1" applyAlignment="1">
      <alignment horizontal="center"/>
    </xf>
    <xf numFmtId="3" fontId="8" fillId="0" borderId="3" xfId="2" applyNumberFormat="1" applyFont="1" applyBorder="1" applyAlignment="1">
      <alignment horizontal="center"/>
    </xf>
    <xf numFmtId="3" fontId="8" fillId="0" borderId="4" xfId="2" applyNumberFormat="1" applyFont="1" applyBorder="1" applyAlignment="1">
      <alignment horizontal="center"/>
    </xf>
    <xf numFmtId="0" fontId="10" fillId="0" borderId="0" xfId="6" applyFont="1" applyAlignment="1">
      <alignment horizontal="left" vertical="top" wrapText="1"/>
    </xf>
    <xf numFmtId="0" fontId="8" fillId="0" borderId="0" xfId="3" applyFont="1" applyAlignment="1">
      <alignment horizontal="center" vertical="center"/>
    </xf>
    <xf numFmtId="0" fontId="8" fillId="0" borderId="0" xfId="6" applyFont="1" applyAlignment="1">
      <alignment horizontal="center" vertical="center"/>
    </xf>
    <xf numFmtId="49" fontId="8" fillId="0" borderId="0" xfId="3" applyNumberFormat="1" applyFont="1" applyAlignment="1">
      <alignment horizontal="center" vertical="center"/>
    </xf>
    <xf numFmtId="0" fontId="8" fillId="0" borderId="7" xfId="6" applyFont="1" applyBorder="1" applyAlignment="1">
      <alignment horizontal="center" vertical="center" wrapText="1"/>
    </xf>
    <xf numFmtId="0" fontId="8" fillId="0" borderId="8" xfId="6" applyFont="1" applyBorder="1" applyAlignment="1">
      <alignment horizontal="center" vertical="center" wrapText="1"/>
    </xf>
    <xf numFmtId="0" fontId="8" fillId="0" borderId="9" xfId="6" applyFont="1" applyBorder="1" applyAlignment="1">
      <alignment horizontal="center" vertical="center" wrapText="1"/>
    </xf>
    <xf numFmtId="167" fontId="0" fillId="0" borderId="0" xfId="19" applyNumberFormat="1" applyFont="1" applyFill="1" applyAlignment="1">
      <alignment horizontal="center"/>
    </xf>
    <xf numFmtId="167" fontId="0" fillId="0" borderId="0" xfId="19" applyNumberFormat="1" applyFont="1"/>
    <xf numFmtId="49" fontId="8" fillId="0" borderId="0" xfId="3" applyNumberFormat="1" applyFont="1"/>
    <xf numFmtId="0" fontId="11" fillId="0" borderId="0" xfId="27" applyFont="1"/>
    <xf numFmtId="0" fontId="5" fillId="0" borderId="0" xfId="27" applyFont="1"/>
    <xf numFmtId="0" fontId="5" fillId="0" borderId="0" xfId="27" applyFont="1" applyAlignment="1">
      <alignment horizontal="center"/>
    </xf>
    <xf numFmtId="14" fontId="5" fillId="0" borderId="0" xfId="27" applyNumberFormat="1" applyFont="1"/>
    <xf numFmtId="167" fontId="11" fillId="0" borderId="0" xfId="28" applyNumberFormat="1" applyFont="1"/>
    <xf numFmtId="0" fontId="11" fillId="0" borderId="0" xfId="27" applyFont="1" applyAlignment="1">
      <alignment horizontal="center"/>
    </xf>
    <xf numFmtId="167" fontId="11" fillId="0" borderId="0" xfId="28" applyNumberFormat="1" applyFont="1" applyFill="1"/>
    <xf numFmtId="167" fontId="11" fillId="0" borderId="17" xfId="28" applyNumberFormat="1" applyFont="1" applyBorder="1"/>
    <xf numFmtId="0" fontId="1" fillId="0" borderId="0" xfId="27"/>
    <xf numFmtId="0" fontId="1" fillId="0" borderId="0" xfId="12" applyFont="1"/>
    <xf numFmtId="10" fontId="8" fillId="0" borderId="0" xfId="26" applyNumberFormat="1" applyFont="1" applyFill="1" applyBorder="1" applyAlignment="1"/>
    <xf numFmtId="168" fontId="10" fillId="2" borderId="0" xfId="2" applyNumberFormat="1" applyFont="1" applyFill="1"/>
  </cellXfs>
  <cellStyles count="29">
    <cellStyle name="Comma" xfId="1" builtinId="3"/>
    <cellStyle name="Comma 10 10" xfId="19" xr:uid="{B86BF6AB-9574-4347-B4FB-25E1B86EBA07}"/>
    <cellStyle name="Comma 2" xfId="13" xr:uid="{E3310C85-28DA-4AC0-84A2-F69EECAE23F0}"/>
    <cellStyle name="Comma 2 3" xfId="22" xr:uid="{F2D736BA-B83B-4C01-9847-F94B9255FC9D}"/>
    <cellStyle name="Comma 3" xfId="25" xr:uid="{2F36439D-7242-4750-8503-A151E2A1E419}"/>
    <cellStyle name="Comma 4" xfId="28" xr:uid="{4477A761-5C55-4E83-8449-30F64FE2B878}"/>
    <cellStyle name="Comma 96" xfId="5" xr:uid="{2EB0D50C-FAB8-4EFD-AC38-618B76893EE2}"/>
    <cellStyle name="Hyperlink 2 2" xfId="21" xr:uid="{FDD087B8-E3D9-474E-A219-3F8FA093E32C}"/>
    <cellStyle name="Normal" xfId="0" builtinId="0"/>
    <cellStyle name="Normal 2" xfId="12" xr:uid="{12CA3DF9-BF62-4CCF-AD7C-AE703CA61F8D}"/>
    <cellStyle name="Normal 2 23" xfId="6" xr:uid="{9BA12DCD-F86A-48D0-9DE8-8BFD759F1788}"/>
    <cellStyle name="Normal 3" xfId="24" xr:uid="{D25F67D1-7578-45DF-BEDD-9A793B77E5EF}"/>
    <cellStyle name="Normal 3 2" xfId="18" xr:uid="{4274470A-66F9-45D1-8881-C0C1C9E665C7}"/>
    <cellStyle name="Normal 4" xfId="27" xr:uid="{B831F223-0138-4FE1-9C42-6A1825C5CB61}"/>
    <cellStyle name="Normal 6 2" xfId="20" xr:uid="{62E179D6-A5A8-479D-9901-E9CD79697891}"/>
    <cellStyle name="Normal 68" xfId="2" xr:uid="{5DE68001-91BC-4FD9-B2E6-DBB0797A60BB}"/>
    <cellStyle name="Normal_182392 12.31.2023" xfId="16" xr:uid="{54047721-63D4-4DFD-B942-792B94EBE50B}"/>
    <cellStyle name="Normal_254015 12.31.23" xfId="15" xr:uid="{54F30304-8C95-471F-BB1E-23855A9E66A4}"/>
    <cellStyle name="Normal_PRECorp2002HeintzResponse 8-21-03" xfId="3" xr:uid="{4D3864B2-6ACD-4C1B-9FF4-03D667D364F0}"/>
    <cellStyle name="Normal_Report 257" xfId="9" xr:uid="{16093806-6811-41E0-A469-DA5E921CCE5E}"/>
    <cellStyle name="Normal_Report 259" xfId="10" xr:uid="{75632133-4ABE-4D25-A1CA-3D279CE23A2C}"/>
    <cellStyle name="Normal_Report 260" xfId="8" xr:uid="{C0D10CB5-32C0-4A74-9E41-D5C886E3AA3A}"/>
    <cellStyle name="Normal_Rept 260" xfId="17" xr:uid="{C2F3E56D-A644-4877-B837-BF006623F6EC}"/>
    <cellStyle name="Normal_Rpt 260" xfId="11" xr:uid="{C1F6DD5E-6825-4A3D-B09B-F0C842174E7B}"/>
    <cellStyle name="Percent" xfId="26" builtinId="5"/>
    <cellStyle name="Percent 2" xfId="7" xr:uid="{9307710A-ABD9-49CB-9376-AF3802BF43CE}"/>
    <cellStyle name="Percent 3" xfId="14" xr:uid="{C3AF6C36-E8F8-4E39-9BC0-BD4A70FA641C}"/>
    <cellStyle name="Percent 3 2" xfId="23" xr:uid="{4AB2C7D8-7D13-4012-A56A-FEAF0201DAB0}"/>
    <cellStyle name="Percent 63" xfId="4" xr:uid="{9B3096FE-D6E2-4B99-AFDC-2D06F31DEB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13</xdr:col>
      <xdr:colOff>220334</xdr:colOff>
      <xdr:row>39</xdr:row>
      <xdr:rowOff>153325</xdr:rowOff>
    </xdr:to>
    <xdr:pic>
      <xdr:nvPicPr>
        <xdr:cNvPr id="2" name="Picture 1">
          <a:extLst>
            <a:ext uri="{FF2B5EF4-FFF2-40B4-BE49-F238E27FC236}">
              <a16:creationId xmlns:a16="http://schemas.microsoft.com/office/drawing/2014/main" id="{4F511B97-A9C4-E668-730C-D96C382713C8}"/>
            </a:ext>
          </a:extLst>
        </xdr:cNvPr>
        <xdr:cNvPicPr>
          <a:picLocks noChangeAspect="1"/>
        </xdr:cNvPicPr>
      </xdr:nvPicPr>
      <xdr:blipFill>
        <a:blip xmlns:r="http://schemas.openxmlformats.org/officeDocument/2006/relationships" r:embed="rId1"/>
        <a:stretch>
          <a:fillRect/>
        </a:stretch>
      </xdr:blipFill>
      <xdr:spPr>
        <a:xfrm>
          <a:off x="733425" y="952500"/>
          <a:ext cx="9021434" cy="6630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14</xdr:col>
      <xdr:colOff>372755</xdr:colOff>
      <xdr:row>29</xdr:row>
      <xdr:rowOff>114954</xdr:rowOff>
    </xdr:to>
    <xdr:pic>
      <xdr:nvPicPr>
        <xdr:cNvPr id="2" name="Picture 1">
          <a:extLst>
            <a:ext uri="{FF2B5EF4-FFF2-40B4-BE49-F238E27FC236}">
              <a16:creationId xmlns:a16="http://schemas.microsoft.com/office/drawing/2014/main" id="{F18F75A3-FF1F-E734-9B25-9DB73B258758}"/>
            </a:ext>
          </a:extLst>
        </xdr:cNvPr>
        <xdr:cNvPicPr>
          <a:picLocks noChangeAspect="1"/>
        </xdr:cNvPicPr>
      </xdr:nvPicPr>
      <xdr:blipFill>
        <a:blip xmlns:r="http://schemas.openxmlformats.org/officeDocument/2006/relationships" r:embed="rId1"/>
        <a:stretch>
          <a:fillRect/>
        </a:stretch>
      </xdr:blipFill>
      <xdr:spPr>
        <a:xfrm>
          <a:off x="1466850" y="952500"/>
          <a:ext cx="9173855" cy="46869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T:\Regulatory%20-%20Rate%20Case\50507%20BHCOE\ATRR\FERC%20Follow%20up%20Jan%202025\FERC%20Follow%20up%20on%20A3.1%20254015%20tie%20out%201.23.25.xlsx" TargetMode="External"/><Relationship Id="rId1" Type="http://schemas.openxmlformats.org/officeDocument/2006/relationships/externalLinkPath" Target="/Regulatory%20-%20Rate%20Case/50507%20BHCOE/ATRR/FERC%20Follow%20up%20Jan%202025/FERC%20Follow%20up%20on%20A3.1%20254015%20tie%20out%201.23.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F1 to A3.1 Tie Out"/>
      <sheetName val="FF1 Pg 232"/>
      <sheetName val="FF1 Pg 278"/>
      <sheetName val="A3.1-EDIT-DDIT"/>
      <sheetName val="254015 12.31.22"/>
      <sheetName val="182392 12.31.22"/>
      <sheetName val="254015 BHCOE 12.31.2021"/>
      <sheetName val="FERC TB"/>
    </sheetNames>
    <sheetDataSet>
      <sheetData sheetId="0" refreshError="1"/>
      <sheetData sheetId="1" refreshError="1"/>
      <sheetData sheetId="2" refreshError="1"/>
      <sheetData sheetId="3"/>
      <sheetData sheetId="4"/>
      <sheetData sheetId="5"/>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9340F-5165-4815-8EFA-6AA38C42749E}">
  <dimension ref="A4:Q29"/>
  <sheetViews>
    <sheetView topLeftCell="A4" zoomScale="120" zoomScaleNormal="120" workbookViewId="0">
      <selection activeCell="C24" sqref="C24"/>
    </sheetView>
  </sheetViews>
  <sheetFormatPr defaultRowHeight="13.2"/>
  <cols>
    <col min="1" max="1" width="56.36328125" style="275" customWidth="1"/>
    <col min="2" max="2" width="6.7265625" style="275" customWidth="1"/>
    <col min="3" max="3" width="10" style="275" bestFit="1" customWidth="1"/>
    <col min="4" max="4" width="8.7265625" style="275"/>
    <col min="5" max="5" width="11.36328125" style="275" bestFit="1" customWidth="1"/>
    <col min="6" max="6" width="1.81640625" style="275" customWidth="1"/>
    <col min="7" max="7" width="11.36328125" style="275" bestFit="1" customWidth="1"/>
    <col min="8" max="8" width="8.7265625" style="275"/>
    <col min="9" max="10" width="9.1796875" style="275" bestFit="1" customWidth="1"/>
    <col min="11" max="16384" width="8.7265625" style="275"/>
  </cols>
  <sheetData>
    <row r="4" spans="1:17">
      <c r="A4" s="274" t="s">
        <v>88</v>
      </c>
      <c r="B4" s="56"/>
      <c r="C4" s="56"/>
      <c r="D4" s="56"/>
      <c r="E4" s="56"/>
      <c r="F4" s="56"/>
      <c r="G4" s="56"/>
      <c r="H4" s="56"/>
      <c r="I4" s="56"/>
      <c r="J4" s="56"/>
      <c r="K4" s="56"/>
      <c r="L4" s="56"/>
      <c r="M4" s="56"/>
      <c r="N4" s="56"/>
      <c r="O4" s="56"/>
      <c r="P4" s="56"/>
      <c r="Q4" s="56"/>
    </row>
    <row r="5" spans="1:17">
      <c r="A5" s="56" t="s">
        <v>151</v>
      </c>
      <c r="B5" s="56"/>
      <c r="C5" s="56"/>
      <c r="D5" s="56"/>
      <c r="E5" s="56"/>
      <c r="F5" s="56"/>
      <c r="G5" s="56"/>
      <c r="H5" s="56"/>
      <c r="I5" s="56"/>
      <c r="J5" s="56"/>
      <c r="K5" s="56"/>
      <c r="L5" s="56"/>
      <c r="M5" s="56"/>
      <c r="N5" s="56"/>
      <c r="O5" s="56"/>
      <c r="P5" s="56"/>
      <c r="Q5" s="56"/>
    </row>
    <row r="7" spans="1:17">
      <c r="B7" s="276" t="s">
        <v>21</v>
      </c>
      <c r="C7" s="277" t="s">
        <v>589</v>
      </c>
      <c r="D7" s="277"/>
      <c r="E7" s="278">
        <v>44926</v>
      </c>
      <c r="F7" s="276"/>
      <c r="G7" s="278">
        <v>45291</v>
      </c>
    </row>
    <row r="8" spans="1:17">
      <c r="E8" s="279"/>
      <c r="F8" s="279"/>
      <c r="G8" s="279"/>
      <c r="H8" s="279"/>
    </row>
    <row r="9" spans="1:17">
      <c r="A9" s="275" t="s">
        <v>590</v>
      </c>
      <c r="B9" s="280">
        <v>182.3</v>
      </c>
      <c r="C9" s="280" t="s">
        <v>591</v>
      </c>
      <c r="D9" s="280" t="s">
        <v>592</v>
      </c>
      <c r="E9" s="279">
        <v>40533610</v>
      </c>
      <c r="F9" s="279"/>
      <c r="G9" s="279">
        <v>40589421</v>
      </c>
      <c r="H9" s="279"/>
    </row>
    <row r="10" spans="1:17">
      <c r="A10" s="275" t="s">
        <v>593</v>
      </c>
      <c r="B10" s="280"/>
      <c r="C10" s="280"/>
      <c r="D10" s="280"/>
      <c r="E10" s="281">
        <v>-7744327</v>
      </c>
      <c r="F10" s="281"/>
      <c r="G10" s="281">
        <f>-'182392 12.31.2023'!G29</f>
        <v>-8634821</v>
      </c>
      <c r="H10" s="279"/>
    </row>
    <row r="11" spans="1:17" ht="13.8" thickBot="1">
      <c r="A11" s="275" t="s">
        <v>594</v>
      </c>
      <c r="B11" s="280"/>
      <c r="C11" s="280"/>
      <c r="D11" s="280"/>
      <c r="E11" s="282">
        <f>SUM(E9:E10)</f>
        <v>32789283</v>
      </c>
      <c r="F11" s="279"/>
      <c r="G11" s="282">
        <f>SUM(G9:G10)</f>
        <v>31954600</v>
      </c>
      <c r="H11" s="279"/>
    </row>
    <row r="12" spans="1:17">
      <c r="A12" s="275" t="s">
        <v>595</v>
      </c>
      <c r="B12" s="280"/>
      <c r="C12" s="280"/>
      <c r="D12" s="280"/>
      <c r="E12" s="279">
        <f>E11-'A3.1-EDIT-DDIT'!F26-'A3.1-EDIT-DDIT'!F27</f>
        <v>1</v>
      </c>
      <c r="F12" s="279"/>
      <c r="G12" s="279">
        <f>G11-'A3.1-EDIT-DDIT'!I26-'A3.1-EDIT-DDIT'!I27</f>
        <v>-1</v>
      </c>
      <c r="H12" s="279"/>
    </row>
    <row r="13" spans="1:17">
      <c r="B13" s="280"/>
      <c r="C13" s="280"/>
      <c r="D13" s="280"/>
      <c r="E13" s="279"/>
      <c r="F13" s="279"/>
      <c r="G13" s="279"/>
      <c r="H13" s="279"/>
    </row>
    <row r="14" spans="1:17">
      <c r="B14" s="280"/>
      <c r="C14" s="280"/>
      <c r="D14" s="280"/>
      <c r="E14" s="279"/>
      <c r="F14" s="279"/>
      <c r="G14" s="279"/>
      <c r="H14" s="279"/>
    </row>
    <row r="15" spans="1:17">
      <c r="B15" s="280"/>
      <c r="C15" s="280"/>
      <c r="D15" s="280"/>
      <c r="E15" s="279"/>
      <c r="F15" s="279"/>
      <c r="G15" s="279"/>
      <c r="H15" s="279"/>
    </row>
    <row r="16" spans="1:17">
      <c r="B16" s="280"/>
      <c r="C16" s="280"/>
      <c r="D16" s="280"/>
      <c r="E16" s="279"/>
      <c r="F16" s="279"/>
      <c r="G16" s="279"/>
      <c r="H16" s="279"/>
    </row>
    <row r="17" spans="1:10">
      <c r="B17" s="280"/>
      <c r="C17" s="280"/>
      <c r="D17" s="280"/>
      <c r="E17" s="279"/>
      <c r="F17" s="279"/>
      <c r="G17" s="279"/>
      <c r="H17" s="279"/>
    </row>
    <row r="18" spans="1:10">
      <c r="B18" s="280"/>
      <c r="C18" s="280"/>
      <c r="D18" s="280"/>
      <c r="E18" s="279"/>
      <c r="F18" s="279"/>
      <c r="G18" s="279"/>
      <c r="H18" s="279"/>
    </row>
    <row r="19" spans="1:10">
      <c r="A19" s="275" t="s">
        <v>596</v>
      </c>
      <c r="B19" s="280">
        <v>254</v>
      </c>
      <c r="C19" s="280" t="s">
        <v>597</v>
      </c>
      <c r="D19" s="280" t="s">
        <v>598</v>
      </c>
      <c r="E19" s="279">
        <v>-73604125.599999994</v>
      </c>
      <c r="F19" s="279"/>
      <c r="G19" s="279">
        <v>-72348134</v>
      </c>
      <c r="H19" s="279"/>
    </row>
    <row r="20" spans="1:10" ht="14.4">
      <c r="A20" s="275" t="s">
        <v>599</v>
      </c>
      <c r="E20" s="279">
        <v>-257867</v>
      </c>
      <c r="F20" s="279"/>
      <c r="G20" s="279">
        <f>-'254015 12.31.23'!G30</f>
        <v>956174</v>
      </c>
      <c r="H20" s="279"/>
      <c r="I20" s="283"/>
      <c r="J20" s="283"/>
    </row>
    <row r="21" spans="1:10" ht="15" thickBot="1">
      <c r="A21" s="275" t="s">
        <v>600</v>
      </c>
      <c r="E21" s="282">
        <f>SUM(E19:E20)</f>
        <v>-73861992.599999994</v>
      </c>
      <c r="F21" s="279"/>
      <c r="G21" s="282">
        <f>SUM(G19:G20)</f>
        <v>-71391960</v>
      </c>
      <c r="H21" s="279"/>
      <c r="I21" s="283"/>
      <c r="J21" s="283"/>
    </row>
    <row r="22" spans="1:10" ht="14.4">
      <c r="A22" s="275" t="s">
        <v>595</v>
      </c>
      <c r="E22" s="279">
        <f>E21-'A3.1-EDIT-DDIT'!F24</f>
        <v>0</v>
      </c>
      <c r="F22" s="279"/>
      <c r="G22" s="279">
        <f>G21-'A3.1-EDIT-DDIT'!I24</f>
        <v>-1</v>
      </c>
      <c r="H22" s="279"/>
      <c r="I22" s="283"/>
      <c r="J22" s="283"/>
    </row>
    <row r="23" spans="1:10" ht="14.4">
      <c r="E23" s="279"/>
      <c r="F23" s="279"/>
      <c r="G23" s="279"/>
      <c r="H23" s="279"/>
      <c r="I23" s="283"/>
      <c r="J23" s="283"/>
    </row>
    <row r="24" spans="1:10" ht="14.4">
      <c r="I24" s="283"/>
      <c r="J24" s="283"/>
    </row>
    <row r="27" spans="1:10">
      <c r="E27" s="279"/>
      <c r="F27" s="279"/>
      <c r="G27" s="279"/>
    </row>
    <row r="28" spans="1:10">
      <c r="E28" s="279"/>
      <c r="F28" s="279"/>
      <c r="G28" s="279"/>
    </row>
    <row r="29" spans="1:10">
      <c r="E29" s="279"/>
      <c r="F29" s="279"/>
      <c r="G29" s="279"/>
    </row>
  </sheetData>
  <mergeCells count="1">
    <mergeCell ref="C7:D7"/>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9E4F6-F801-4489-AABD-EAF7CBB09E8D}">
  <dimension ref="A1"/>
  <sheetViews>
    <sheetView topLeftCell="A10" workbookViewId="0">
      <selection activeCell="B6" sqref="B6"/>
    </sheetView>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C9AB0-EE59-4918-9963-4E7BF3C9A614}">
  <dimension ref="A1"/>
  <sheetViews>
    <sheetView workbookViewId="0">
      <selection activeCell="C6" sqref="C6"/>
    </sheetView>
  </sheetViews>
  <sheetFormatPr defaultRowHeight="1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8344E-C8A8-4797-883E-E08F06A5E771}">
  <sheetPr>
    <pageSetUpPr fitToPage="1"/>
  </sheetPr>
  <dimension ref="A1:Q63"/>
  <sheetViews>
    <sheetView tabSelected="1" zoomScale="80" zoomScaleNormal="80" workbookViewId="0">
      <selection activeCell="E30" sqref="E30"/>
    </sheetView>
  </sheetViews>
  <sheetFormatPr defaultColWidth="8.90625" defaultRowHeight="13.8"/>
  <cols>
    <col min="1" max="1" width="8.90625" style="1" customWidth="1"/>
    <col min="2" max="2" width="50.6328125" style="1" bestFit="1" customWidth="1"/>
    <col min="3" max="3" width="12.81640625" style="1" bestFit="1" customWidth="1"/>
    <col min="4" max="4" width="9.6328125" style="1" customWidth="1"/>
    <col min="5" max="5" width="11.81640625" style="1" customWidth="1"/>
    <col min="6" max="6" width="15.08984375" style="1" bestFit="1" customWidth="1"/>
    <col min="7" max="7" width="11.81640625" style="1" bestFit="1" customWidth="1"/>
    <col min="8" max="8" width="10.81640625" style="1" bestFit="1" customWidth="1"/>
    <col min="9" max="9" width="15.08984375" style="1" customWidth="1"/>
    <col min="10" max="10" width="10.1796875" style="1" customWidth="1"/>
    <col min="11" max="11" width="8.90625" style="1"/>
    <col min="12" max="12" width="11.54296875" style="1" bestFit="1" customWidth="1"/>
    <col min="13" max="13" width="13.1796875" style="1" customWidth="1"/>
    <col min="14" max="14" width="12.08984375" style="1" customWidth="1"/>
    <col min="15" max="15" width="11.54296875" style="1" bestFit="1" customWidth="1"/>
    <col min="16" max="16" width="8.90625" style="1"/>
    <col min="17" max="17" width="12.90625" style="1" bestFit="1" customWidth="1"/>
    <col min="18" max="16384" width="8.90625" style="1"/>
  </cols>
  <sheetData>
    <row r="1" spans="1:17" ht="15.75" customHeight="1">
      <c r="A1" s="258" t="s">
        <v>0</v>
      </c>
      <c r="B1" s="258"/>
      <c r="C1" s="258"/>
      <c r="D1" s="258"/>
      <c r="E1" s="258"/>
      <c r="F1" s="258"/>
      <c r="G1" s="258"/>
      <c r="H1" s="258"/>
      <c r="I1" s="258"/>
      <c r="J1" s="258"/>
      <c r="K1" s="258"/>
      <c r="L1" s="258"/>
      <c r="M1" s="258"/>
      <c r="N1" s="258"/>
      <c r="O1" s="258"/>
      <c r="P1" s="258"/>
      <c r="Q1" s="258"/>
    </row>
    <row r="2" spans="1:17" s="3" customFormat="1">
      <c r="A2" s="259" t="s">
        <v>1</v>
      </c>
      <c r="B2" s="259"/>
      <c r="C2" s="259"/>
      <c r="D2" s="259"/>
      <c r="E2" s="259"/>
      <c r="F2" s="259"/>
      <c r="G2" s="259"/>
      <c r="H2" s="259"/>
      <c r="I2" s="259"/>
      <c r="J2" s="259"/>
      <c r="K2" s="259"/>
      <c r="L2" s="259"/>
      <c r="M2" s="259"/>
      <c r="N2" s="259"/>
      <c r="O2" s="259"/>
      <c r="P2" s="259"/>
      <c r="Q2" s="259"/>
    </row>
    <row r="3" spans="1:17">
      <c r="A3" s="260" t="s">
        <v>88</v>
      </c>
      <c r="B3" s="259"/>
      <c r="C3" s="259"/>
      <c r="D3" s="259"/>
      <c r="E3" s="259"/>
      <c r="F3" s="259"/>
      <c r="G3" s="259"/>
      <c r="H3" s="259"/>
      <c r="I3" s="259"/>
      <c r="J3" s="259"/>
      <c r="K3" s="259"/>
      <c r="L3" s="259"/>
      <c r="M3" s="259"/>
      <c r="N3" s="259"/>
      <c r="O3" s="259"/>
      <c r="P3" s="259"/>
      <c r="Q3" s="259"/>
    </row>
    <row r="4" spans="1:17">
      <c r="A4" s="259" t="s">
        <v>151</v>
      </c>
      <c r="B4" s="259"/>
      <c r="C4" s="259"/>
      <c r="D4" s="259"/>
      <c r="E4" s="259"/>
      <c r="F4" s="259"/>
      <c r="G4" s="259"/>
      <c r="H4" s="259"/>
      <c r="I4" s="259"/>
      <c r="J4" s="259"/>
      <c r="K4" s="259"/>
      <c r="L4" s="259"/>
      <c r="M4" s="259"/>
      <c r="N4" s="259"/>
      <c r="O4" s="259"/>
      <c r="P4" s="259"/>
      <c r="Q4" s="259"/>
    </row>
    <row r="6" spans="1:17">
      <c r="A6" s="2"/>
      <c r="B6" s="2"/>
      <c r="C6" s="2"/>
      <c r="D6" s="2"/>
      <c r="E6" s="2"/>
      <c r="F6" s="4"/>
      <c r="G6" s="4"/>
      <c r="H6" s="4"/>
      <c r="I6" s="4"/>
      <c r="J6" s="2"/>
      <c r="K6" s="5"/>
      <c r="L6" s="4"/>
      <c r="M6" s="4"/>
      <c r="N6" s="4"/>
      <c r="O6" s="4"/>
      <c r="P6" s="6"/>
      <c r="Q6" s="6"/>
    </row>
    <row r="7" spans="1:17">
      <c r="A7" s="2"/>
      <c r="B7" s="7"/>
      <c r="C7" s="7"/>
      <c r="D7" s="7"/>
      <c r="E7" s="7"/>
      <c r="F7" s="8">
        <v>44896</v>
      </c>
      <c r="G7" s="9" t="s">
        <v>152</v>
      </c>
      <c r="H7" s="9" t="s">
        <v>152</v>
      </c>
      <c r="I7" s="8">
        <v>45261</v>
      </c>
      <c r="J7" s="10"/>
      <c r="K7" s="11"/>
      <c r="L7" s="12">
        <f>+F7</f>
        <v>44896</v>
      </c>
      <c r="M7" s="12" t="str">
        <f>+G7</f>
        <v>2023</v>
      </c>
      <c r="N7" s="13" t="str">
        <f>H7</f>
        <v>2023</v>
      </c>
      <c r="O7" s="12">
        <f>I7</f>
        <v>45261</v>
      </c>
      <c r="P7" s="6"/>
      <c r="Q7" s="6"/>
    </row>
    <row r="8" spans="1:17" ht="14.4" thickBot="1">
      <c r="A8" s="14" t="s">
        <v>2</v>
      </c>
      <c r="B8" s="15" t="s">
        <v>3</v>
      </c>
      <c r="C8" s="15" t="s">
        <v>4</v>
      </c>
      <c r="D8" s="15" t="s">
        <v>5</v>
      </c>
      <c r="E8" s="15" t="s">
        <v>6</v>
      </c>
      <c r="F8" s="15" t="s">
        <v>7</v>
      </c>
      <c r="G8" s="15" t="s">
        <v>8</v>
      </c>
      <c r="H8" s="15" t="s">
        <v>9</v>
      </c>
      <c r="I8" s="15" t="s">
        <v>10</v>
      </c>
      <c r="J8" s="261" t="s">
        <v>11</v>
      </c>
      <c r="K8" s="261"/>
      <c r="L8" s="15" t="s">
        <v>12</v>
      </c>
      <c r="M8" s="15" t="s">
        <v>13</v>
      </c>
      <c r="N8" s="15" t="s">
        <v>14</v>
      </c>
      <c r="O8" s="15" t="s">
        <v>15</v>
      </c>
      <c r="P8" s="15" t="s">
        <v>16</v>
      </c>
      <c r="Q8" s="15" t="s">
        <v>17</v>
      </c>
    </row>
    <row r="9" spans="1:17">
      <c r="A9" s="4"/>
      <c r="B9" s="4"/>
      <c r="C9" s="4"/>
      <c r="D9" s="4"/>
      <c r="E9" s="4"/>
      <c r="F9" s="7"/>
      <c r="G9" s="7"/>
      <c r="H9" s="7"/>
      <c r="I9" s="7"/>
      <c r="J9" s="16"/>
      <c r="K9" s="17"/>
      <c r="L9" s="16"/>
      <c r="M9" s="16"/>
      <c r="N9" s="7"/>
      <c r="O9" s="16"/>
      <c r="P9" s="7"/>
      <c r="Q9" s="7"/>
    </row>
    <row r="10" spans="1:17" ht="60" customHeight="1">
      <c r="A10" s="18" t="s">
        <v>18</v>
      </c>
      <c r="B10" s="18" t="s">
        <v>19</v>
      </c>
      <c r="C10" s="18" t="s">
        <v>20</v>
      </c>
      <c r="D10" s="19" t="s">
        <v>21</v>
      </c>
      <c r="E10" s="19" t="s">
        <v>22</v>
      </c>
      <c r="F10" s="19" t="s">
        <v>23</v>
      </c>
      <c r="G10" s="19" t="s">
        <v>24</v>
      </c>
      <c r="H10" s="19" t="s">
        <v>25</v>
      </c>
      <c r="I10" s="19" t="s">
        <v>26</v>
      </c>
      <c r="J10" s="262" t="s">
        <v>27</v>
      </c>
      <c r="K10" s="262"/>
      <c r="L10" s="19" t="s">
        <v>28</v>
      </c>
      <c r="M10" s="19" t="s">
        <v>29</v>
      </c>
      <c r="N10" s="19" t="s">
        <v>30</v>
      </c>
      <c r="O10" s="19" t="s">
        <v>31</v>
      </c>
      <c r="P10" s="19" t="s">
        <v>32</v>
      </c>
      <c r="Q10" s="19" t="s">
        <v>33</v>
      </c>
    </row>
    <row r="11" spans="1:17">
      <c r="A11" s="16"/>
      <c r="B11" s="16"/>
      <c r="C11" s="16"/>
      <c r="D11" s="16"/>
      <c r="E11" s="16"/>
      <c r="F11" s="20"/>
      <c r="G11" s="20"/>
      <c r="H11" s="20"/>
      <c r="I11" s="20"/>
      <c r="J11" s="7"/>
      <c r="K11" s="7"/>
      <c r="L11" s="20"/>
      <c r="M11" s="20"/>
      <c r="N11" s="20"/>
      <c r="O11" s="20"/>
      <c r="P11" s="20"/>
      <c r="Q11" s="20"/>
    </row>
    <row r="12" spans="1:17">
      <c r="A12" s="21">
        <v>1</v>
      </c>
      <c r="B12" s="263" t="s">
        <v>34</v>
      </c>
      <c r="C12" s="264"/>
      <c r="D12" s="264"/>
      <c r="E12" s="264"/>
      <c r="F12" s="264"/>
      <c r="G12" s="264"/>
      <c r="H12" s="264"/>
      <c r="I12" s="264"/>
      <c r="J12" s="264"/>
      <c r="K12" s="264"/>
      <c r="L12" s="264"/>
      <c r="M12" s="264"/>
      <c r="N12" s="264"/>
      <c r="O12" s="264"/>
      <c r="P12" s="264"/>
      <c r="Q12" s="264"/>
    </row>
    <row r="13" spans="1:17">
      <c r="A13" s="21">
        <f>A12+1</f>
        <v>2</v>
      </c>
      <c r="B13" s="22" t="s">
        <v>35</v>
      </c>
      <c r="C13" s="22" t="s">
        <v>36</v>
      </c>
      <c r="D13" s="23"/>
      <c r="E13" s="23"/>
      <c r="F13" s="24">
        <v>0</v>
      </c>
      <c r="G13" s="24">
        <v>0</v>
      </c>
      <c r="H13" s="24">
        <v>0</v>
      </c>
      <c r="I13" s="24">
        <v>1.0000000000000001E-9</v>
      </c>
      <c r="J13" s="25" t="s">
        <v>37</v>
      </c>
      <c r="K13" s="26">
        <v>0.22680814926774853</v>
      </c>
      <c r="L13" s="27">
        <f t="shared" ref="L13:O14" si="0">F13*$K13</f>
        <v>0</v>
      </c>
      <c r="M13" s="27">
        <f t="shared" si="0"/>
        <v>0</v>
      </c>
      <c r="N13" s="27">
        <f t="shared" si="0"/>
        <v>0</v>
      </c>
      <c r="O13" s="27">
        <f t="shared" si="0"/>
        <v>2.2680814926774854E-10</v>
      </c>
      <c r="P13" s="25" t="s">
        <v>38</v>
      </c>
      <c r="Q13" s="28" t="s">
        <v>39</v>
      </c>
    </row>
    <row r="14" spans="1:17">
      <c r="A14" s="21">
        <f>A13+1</f>
        <v>3</v>
      </c>
      <c r="B14" s="29" t="s">
        <v>40</v>
      </c>
      <c r="C14" s="29"/>
      <c r="D14" s="29"/>
      <c r="E14" s="29"/>
      <c r="F14" s="24"/>
      <c r="G14" s="24"/>
      <c r="H14" s="24"/>
      <c r="I14" s="24"/>
      <c r="J14" s="30"/>
      <c r="K14" s="31"/>
      <c r="L14" s="27">
        <f t="shared" si="0"/>
        <v>0</v>
      </c>
      <c r="M14" s="27">
        <f>G14*$K14</f>
        <v>0</v>
      </c>
      <c r="N14" s="27">
        <f t="shared" si="0"/>
        <v>0</v>
      </c>
      <c r="O14" s="27">
        <f t="shared" si="0"/>
        <v>0</v>
      </c>
      <c r="P14" s="30"/>
      <c r="Q14" s="30"/>
    </row>
    <row r="15" spans="1:17">
      <c r="A15" s="21">
        <v>50</v>
      </c>
      <c r="B15" s="32" t="s">
        <v>41</v>
      </c>
      <c r="C15" s="32"/>
      <c r="D15" s="32"/>
      <c r="E15" s="32"/>
      <c r="F15" s="33">
        <f>SUM(F13:F14)</f>
        <v>0</v>
      </c>
      <c r="G15" s="33">
        <f>SUM(G13:G14)</f>
        <v>0</v>
      </c>
      <c r="H15" s="33">
        <f>SUM(H13:H14)</f>
        <v>0</v>
      </c>
      <c r="I15" s="33">
        <f>SUM(I13:I14)</f>
        <v>1.0000000000000001E-9</v>
      </c>
      <c r="J15" s="16"/>
      <c r="K15" s="17"/>
      <c r="L15" s="33">
        <f>SUM(L13:L14)</f>
        <v>0</v>
      </c>
      <c r="M15" s="33">
        <f>SUM(M13:M14)</f>
        <v>0</v>
      </c>
      <c r="N15" s="33">
        <f>SUM(N13:N14)</f>
        <v>0</v>
      </c>
      <c r="O15" s="33">
        <f>SUM(O13:O14)</f>
        <v>2.2680814926774854E-10</v>
      </c>
      <c r="P15" s="34"/>
      <c r="Q15" s="34"/>
    </row>
    <row r="16" spans="1:17">
      <c r="A16" s="21"/>
      <c r="B16" s="32"/>
      <c r="C16" s="32"/>
      <c r="D16" s="32"/>
      <c r="E16" s="32"/>
      <c r="F16" s="35"/>
      <c r="G16" s="35"/>
      <c r="H16" s="35"/>
      <c r="I16" s="35"/>
      <c r="J16" s="16"/>
      <c r="K16" s="17"/>
      <c r="L16" s="35"/>
      <c r="M16" s="35"/>
      <c r="N16" s="35"/>
      <c r="O16" s="35"/>
      <c r="P16" s="34"/>
      <c r="Q16" s="34"/>
    </row>
    <row r="17" spans="1:17">
      <c r="A17" s="21">
        <v>51</v>
      </c>
      <c r="B17" s="22" t="s">
        <v>42</v>
      </c>
      <c r="C17" s="22" t="s">
        <v>36</v>
      </c>
      <c r="D17" s="23"/>
      <c r="E17" s="23"/>
      <c r="F17" s="24">
        <v>0</v>
      </c>
      <c r="G17" s="24">
        <v>0</v>
      </c>
      <c r="H17" s="24">
        <v>0</v>
      </c>
      <c r="I17" s="24">
        <v>0</v>
      </c>
      <c r="J17" s="25" t="s">
        <v>37</v>
      </c>
      <c r="K17" s="26">
        <v>0.22680814926774853</v>
      </c>
      <c r="L17" s="27">
        <f t="shared" ref="L17:O18" si="1">F17*$K17</f>
        <v>0</v>
      </c>
      <c r="M17" s="27">
        <f t="shared" si="1"/>
        <v>0</v>
      </c>
      <c r="N17" s="27">
        <f t="shared" si="1"/>
        <v>0</v>
      </c>
      <c r="O17" s="27">
        <f t="shared" si="1"/>
        <v>0</v>
      </c>
      <c r="P17" s="25"/>
      <c r="Q17" s="36"/>
    </row>
    <row r="18" spans="1:17">
      <c r="A18" s="21">
        <v>52</v>
      </c>
      <c r="B18" s="29" t="s">
        <v>40</v>
      </c>
      <c r="C18" s="29"/>
      <c r="D18" s="29"/>
      <c r="E18" s="37"/>
      <c r="F18" s="38"/>
      <c r="G18" s="39"/>
      <c r="H18" s="39"/>
      <c r="I18" s="39"/>
      <c r="J18" s="39"/>
      <c r="K18" s="30"/>
      <c r="L18" s="40">
        <f t="shared" si="1"/>
        <v>0</v>
      </c>
      <c r="M18" s="40">
        <f t="shared" si="1"/>
        <v>0</v>
      </c>
      <c r="N18" s="40">
        <f t="shared" si="1"/>
        <v>0</v>
      </c>
      <c r="O18" s="40">
        <f t="shared" si="1"/>
        <v>0</v>
      </c>
      <c r="P18" s="41"/>
      <c r="Q18" s="41"/>
    </row>
    <row r="19" spans="1:17">
      <c r="A19" s="21">
        <v>150</v>
      </c>
      <c r="B19" s="32" t="s">
        <v>43</v>
      </c>
      <c r="C19" s="32"/>
      <c r="D19" s="32"/>
      <c r="E19" s="32"/>
      <c r="F19" s="35">
        <f>SUM(F17:F18)</f>
        <v>0</v>
      </c>
      <c r="G19" s="35">
        <f>SUM(G17:G18)</f>
        <v>0</v>
      </c>
      <c r="H19" s="35">
        <f>SUM(H17:H18)</f>
        <v>0</v>
      </c>
      <c r="I19" s="35">
        <f>SUM(I17:I18)</f>
        <v>0</v>
      </c>
      <c r="J19" s="16"/>
      <c r="K19" s="17"/>
      <c r="L19" s="35">
        <f>SUM(L17:L18)</f>
        <v>0</v>
      </c>
      <c r="M19" s="35">
        <f>SUM(M17:M18)</f>
        <v>0</v>
      </c>
      <c r="N19" s="35">
        <f>SUM(N17:N18)</f>
        <v>0</v>
      </c>
      <c r="O19" s="35">
        <f>SUM(O17:O18)</f>
        <v>0</v>
      </c>
      <c r="P19" s="34"/>
      <c r="Q19" s="34"/>
    </row>
    <row r="20" spans="1:17">
      <c r="A20" s="21">
        <v>151</v>
      </c>
      <c r="B20" s="32"/>
      <c r="C20" s="32"/>
      <c r="D20" s="32"/>
      <c r="E20" s="32"/>
      <c r="F20" s="35"/>
      <c r="G20" s="35"/>
      <c r="H20" s="35"/>
      <c r="I20" s="35"/>
      <c r="J20" s="16"/>
      <c r="K20" s="17"/>
      <c r="L20" s="35"/>
      <c r="M20" s="35"/>
      <c r="N20" s="35"/>
      <c r="O20" s="35"/>
      <c r="P20" s="34"/>
      <c r="Q20" s="34"/>
    </row>
    <row r="21" spans="1:17">
      <c r="A21" s="21">
        <v>152</v>
      </c>
      <c r="B21" s="32" t="s">
        <v>44</v>
      </c>
      <c r="C21" s="32"/>
      <c r="D21" s="32"/>
      <c r="E21" s="32"/>
      <c r="F21" s="35">
        <f>F15+F19</f>
        <v>0</v>
      </c>
      <c r="G21" s="35">
        <f>G15+G19</f>
        <v>0</v>
      </c>
      <c r="H21" s="35">
        <f>H15+H19</f>
        <v>0</v>
      </c>
      <c r="I21" s="35">
        <f>I15+I19</f>
        <v>1.0000000000000001E-9</v>
      </c>
      <c r="J21" s="16"/>
      <c r="K21" s="17"/>
      <c r="L21" s="35">
        <f>L15+L19</f>
        <v>0</v>
      </c>
      <c r="M21" s="35">
        <f>M15+M19</f>
        <v>0</v>
      </c>
      <c r="N21" s="35">
        <f>N15+N19</f>
        <v>0</v>
      </c>
      <c r="O21" s="35">
        <f>O15+O19</f>
        <v>2.2680814926774854E-10</v>
      </c>
      <c r="P21" s="34"/>
      <c r="Q21" s="34"/>
    </row>
    <row r="22" spans="1:17">
      <c r="A22" s="21"/>
      <c r="B22" s="32"/>
      <c r="C22" s="32"/>
      <c r="D22" s="32"/>
      <c r="E22" s="32"/>
      <c r="F22" s="35"/>
      <c r="G22" s="35"/>
      <c r="H22" s="35"/>
      <c r="I22" s="35"/>
      <c r="J22" s="16"/>
      <c r="K22" s="17"/>
      <c r="L22" s="35"/>
      <c r="M22" s="35"/>
      <c r="N22" s="35"/>
      <c r="O22" s="35"/>
      <c r="P22" s="34"/>
      <c r="Q22" s="34"/>
    </row>
    <row r="23" spans="1:17">
      <c r="A23" s="21">
        <v>200</v>
      </c>
      <c r="B23" s="263" t="s">
        <v>45</v>
      </c>
      <c r="C23" s="264"/>
      <c r="D23" s="264"/>
      <c r="E23" s="264"/>
      <c r="F23" s="264"/>
      <c r="G23" s="264"/>
      <c r="H23" s="264"/>
      <c r="I23" s="264"/>
      <c r="J23" s="264"/>
      <c r="K23" s="264"/>
      <c r="L23" s="264"/>
      <c r="M23" s="264"/>
      <c r="N23" s="264"/>
      <c r="O23" s="264"/>
      <c r="P23" s="264"/>
      <c r="Q23" s="264"/>
    </row>
    <row r="24" spans="1:17">
      <c r="A24" s="21">
        <f t="shared" ref="A24:A26" si="2">A23+1</f>
        <v>201</v>
      </c>
      <c r="B24" s="22" t="s">
        <v>46</v>
      </c>
      <c r="C24" s="22" t="s">
        <v>36</v>
      </c>
      <c r="D24" s="23">
        <v>254</v>
      </c>
      <c r="E24" s="23" t="s">
        <v>603</v>
      </c>
      <c r="F24" s="24">
        <v>-73861992.599999994</v>
      </c>
      <c r="G24" s="24">
        <f>-'2023 ARAM and 2022 True Up'!J17</f>
        <v>2455249.1658280808</v>
      </c>
      <c r="H24" s="24">
        <f>I24-G24-F24</f>
        <v>14784.434171915054</v>
      </c>
      <c r="I24" s="24">
        <f>'254015 12.31.23'!I35+'254015 12.31.23'!G37</f>
        <v>-71391959</v>
      </c>
      <c r="J24" s="25" t="s">
        <v>37</v>
      </c>
      <c r="K24" s="26">
        <v>0.22680814926774853</v>
      </c>
      <c r="L24" s="27">
        <f t="shared" ref="L24:O27" si="3">F24*$K24</f>
        <v>-16752501.842834136</v>
      </c>
      <c r="M24" s="27">
        <f t="shared" si="3"/>
        <v>556870.5192926504</v>
      </c>
      <c r="N24" s="27">
        <f t="shared" si="3"/>
        <v>3353.230152502912</v>
      </c>
      <c r="O24" s="27">
        <f t="shared" si="3"/>
        <v>-16192278.093388984</v>
      </c>
      <c r="P24" s="25" t="s">
        <v>38</v>
      </c>
      <c r="Q24" s="36" t="s">
        <v>47</v>
      </c>
    </row>
    <row r="25" spans="1:17">
      <c r="A25" s="21">
        <f t="shared" si="2"/>
        <v>202</v>
      </c>
      <c r="B25" s="22" t="s">
        <v>48</v>
      </c>
      <c r="C25" s="22" t="s">
        <v>36</v>
      </c>
      <c r="D25" s="23"/>
      <c r="E25" s="23"/>
      <c r="F25" s="24">
        <v>0</v>
      </c>
      <c r="G25" s="24"/>
      <c r="H25" s="24">
        <f>I25-G25-F25</f>
        <v>0</v>
      </c>
      <c r="I25" s="24">
        <v>0</v>
      </c>
      <c r="J25" s="36" t="s">
        <v>37</v>
      </c>
      <c r="K25" s="26">
        <v>0.22680814926774853</v>
      </c>
      <c r="L25" s="27">
        <f t="shared" si="3"/>
        <v>0</v>
      </c>
      <c r="M25" s="27">
        <f t="shared" si="3"/>
        <v>0</v>
      </c>
      <c r="N25" s="27">
        <f t="shared" si="3"/>
        <v>0</v>
      </c>
      <c r="O25" s="27">
        <f t="shared" si="3"/>
        <v>0</v>
      </c>
      <c r="P25" s="36" t="s">
        <v>38</v>
      </c>
      <c r="Q25" s="28" t="s">
        <v>39</v>
      </c>
    </row>
    <row r="26" spans="1:17">
      <c r="A26" s="21">
        <f t="shared" si="2"/>
        <v>203</v>
      </c>
      <c r="B26" s="22" t="s">
        <v>49</v>
      </c>
      <c r="C26" s="22" t="s">
        <v>36</v>
      </c>
      <c r="D26" s="42">
        <v>182.3</v>
      </c>
      <c r="E26" s="23" t="s">
        <v>604</v>
      </c>
      <c r="F26" s="24">
        <v>31165737</v>
      </c>
      <c r="G26" s="24">
        <f>-'2023 ARAM and 2022 True Up'!J18</f>
        <v>-1030090.3431852667</v>
      </c>
      <c r="H26" s="24">
        <f>I26-G26-F26</f>
        <v>195379.34318526834</v>
      </c>
      <c r="I26" s="24">
        <f>'182392 12.31.2023'!H35</f>
        <v>30331026</v>
      </c>
      <c r="J26" s="36" t="s">
        <v>37</v>
      </c>
      <c r="K26" s="26">
        <v>0.22680814926774853</v>
      </c>
      <c r="L26" s="27">
        <f t="shared" si="3"/>
        <v>7068643.1295353938</v>
      </c>
      <c r="M26" s="27">
        <f t="shared" si="3"/>
        <v>-233632.88431643028</v>
      </c>
      <c r="N26" s="27">
        <f t="shared" si="3"/>
        <v>44313.62723299901</v>
      </c>
      <c r="O26" s="27">
        <f t="shared" si="3"/>
        <v>6879323.872451962</v>
      </c>
      <c r="P26" s="25" t="s">
        <v>38</v>
      </c>
      <c r="Q26" s="36" t="s">
        <v>47</v>
      </c>
    </row>
    <row r="27" spans="1:17">
      <c r="A27" s="21">
        <f>A26+1</f>
        <v>204</v>
      </c>
      <c r="B27" s="29" t="s">
        <v>588</v>
      </c>
      <c r="C27" s="29"/>
      <c r="D27" s="286">
        <v>182.3</v>
      </c>
      <c r="E27" s="23" t="s">
        <v>604</v>
      </c>
      <c r="F27" s="24">
        <v>1623545</v>
      </c>
      <c r="G27" s="24">
        <f>-'2023 ARAM and 2022 True Up'!J13</f>
        <v>39.722472326677611</v>
      </c>
      <c r="H27" s="24">
        <v>-9.722472326677611</v>
      </c>
      <c r="I27" s="24">
        <f>'182392 12.31.2023'!G36</f>
        <v>1623575</v>
      </c>
      <c r="J27" s="30"/>
      <c r="K27" s="31"/>
      <c r="L27" s="27">
        <f t="shared" si="3"/>
        <v>0</v>
      </c>
      <c r="M27" s="27">
        <f t="shared" si="3"/>
        <v>0</v>
      </c>
      <c r="N27" s="27">
        <f t="shared" si="3"/>
        <v>0</v>
      </c>
      <c r="O27" s="27">
        <f t="shared" si="3"/>
        <v>0</v>
      </c>
      <c r="P27" s="41" t="s">
        <v>38</v>
      </c>
      <c r="Q27" s="41" t="s">
        <v>602</v>
      </c>
    </row>
    <row r="28" spans="1:17">
      <c r="A28" s="21">
        <v>299</v>
      </c>
      <c r="B28" s="32" t="s">
        <v>50</v>
      </c>
      <c r="C28" s="32"/>
      <c r="D28" s="32"/>
      <c r="E28" s="32"/>
      <c r="F28" s="33">
        <f>SUM(F24:F27)</f>
        <v>-41072710.599999994</v>
      </c>
      <c r="G28" s="33">
        <f>SUM(G24:G27)</f>
        <v>1425198.5451151407</v>
      </c>
      <c r="H28" s="33">
        <f>SUM(H24:H27)</f>
        <v>210154.05488485671</v>
      </c>
      <c r="I28" s="33">
        <f>SUM(I24:I27)</f>
        <v>-39437358</v>
      </c>
      <c r="J28" s="16"/>
      <c r="K28" s="17"/>
      <c r="L28" s="33">
        <f>SUM(L24:L27)</f>
        <v>-9683858.7132987417</v>
      </c>
      <c r="M28" s="33">
        <f>SUM(M24:M27)</f>
        <v>323237.63497622008</v>
      </c>
      <c r="N28" s="33">
        <f>SUM(N24:N27)</f>
        <v>47666.85738550192</v>
      </c>
      <c r="O28" s="33">
        <f>SUM(O24:O27)</f>
        <v>-9312954.2209370211</v>
      </c>
      <c r="P28" s="34"/>
      <c r="Q28" s="34"/>
    </row>
    <row r="29" spans="1:17">
      <c r="A29" s="21"/>
      <c r="B29" s="32"/>
      <c r="C29" s="32"/>
      <c r="D29" s="32"/>
      <c r="E29" s="32"/>
      <c r="F29" s="35"/>
      <c r="G29" s="35"/>
      <c r="H29" s="35"/>
      <c r="I29" s="35"/>
      <c r="J29" s="16"/>
      <c r="K29" s="17"/>
      <c r="L29" s="35"/>
      <c r="M29" s="35"/>
      <c r="N29" s="35"/>
      <c r="O29" s="35"/>
      <c r="P29" s="34"/>
      <c r="Q29" s="34"/>
    </row>
    <row r="30" spans="1:17">
      <c r="A30" s="21">
        <v>300</v>
      </c>
      <c r="B30" s="22" t="s">
        <v>51</v>
      </c>
      <c r="C30" s="22" t="s">
        <v>36</v>
      </c>
      <c r="D30" s="23">
        <v>190</v>
      </c>
      <c r="E30" s="23"/>
      <c r="F30" s="24">
        <f>-F24*'2023 ARAM and 2022 True Up'!$F$32</f>
        <v>18078461.308775999</v>
      </c>
      <c r="G30" s="24">
        <f>-G24*'2023 ARAM and 2022 True Up'!$F$32</f>
        <v>-600946.78582808108</v>
      </c>
      <c r="H30" s="24">
        <f>-H24*'2023 ARAM and 2022 True Up'!$F$32</f>
        <v>-3618.6381079179287</v>
      </c>
      <c r="I30" s="24">
        <f>SUM(F30:H30)</f>
        <v>17473895.88484</v>
      </c>
      <c r="J30" s="25" t="s">
        <v>37</v>
      </c>
      <c r="K30" s="26">
        <v>0.22680814926774853</v>
      </c>
      <c r="L30" s="27">
        <f t="shared" ref="L30:O32" si="4">F30*$K30</f>
        <v>4100342.3510520831</v>
      </c>
      <c r="M30" s="27">
        <f t="shared" si="4"/>
        <v>-136299.62830206912</v>
      </c>
      <c r="N30" s="27">
        <f t="shared" si="4"/>
        <v>-820.73661212661273</v>
      </c>
      <c r="O30" s="27">
        <f t="shared" si="4"/>
        <v>3963221.9861378875</v>
      </c>
      <c r="P30" s="34"/>
      <c r="Q30" s="34"/>
    </row>
    <row r="31" spans="1:17">
      <c r="A31" s="21">
        <f>A30+1</f>
        <v>301</v>
      </c>
      <c r="B31" s="22" t="s">
        <v>52</v>
      </c>
      <c r="C31" s="22" t="s">
        <v>36</v>
      </c>
      <c r="D31" s="23">
        <v>283</v>
      </c>
      <c r="E31" s="23"/>
      <c r="F31" s="24">
        <f>-(F26+F27)*'2023 ARAM and 2022 True Up'!$F$32</f>
        <v>-8025504.6623200001</v>
      </c>
      <c r="G31" s="24">
        <f>-(G26+G27)*'2023 ARAM and 2022 True Up'!$F$32</f>
        <v>252115.1899256992</v>
      </c>
      <c r="H31" s="24">
        <f>-(H26+H27)*'2023 ARAM and 2022 True Up'!$F$32</f>
        <v>-47818.668365699603</v>
      </c>
      <c r="I31" s="24">
        <f>SUM(F31:H31)</f>
        <v>-7821208.1407599999</v>
      </c>
      <c r="J31" s="25" t="s">
        <v>37</v>
      </c>
      <c r="K31" s="26">
        <v>0.22680814926774853</v>
      </c>
      <c r="L31" s="27">
        <f t="shared" si="4"/>
        <v>-1820249.8594004863</v>
      </c>
      <c r="M31" s="27">
        <f t="shared" si="4"/>
        <v>57181.779629334756</v>
      </c>
      <c r="N31" s="27">
        <f t="shared" si="4"/>
        <v>-10845.663672472559</v>
      </c>
      <c r="O31" s="27">
        <f t="shared" si="4"/>
        <v>-1773913.7434436241</v>
      </c>
      <c r="P31" s="34"/>
      <c r="Q31" s="34"/>
    </row>
    <row r="32" spans="1:17">
      <c r="A32" s="21">
        <f>A31+1</f>
        <v>302</v>
      </c>
      <c r="B32" s="29" t="s">
        <v>40</v>
      </c>
      <c r="C32" s="29"/>
      <c r="D32" s="29"/>
      <c r="E32" s="37"/>
      <c r="F32" s="38"/>
      <c r="G32" s="39"/>
      <c r="H32" s="39"/>
      <c r="I32" s="39"/>
      <c r="J32" s="39"/>
      <c r="K32" s="30"/>
      <c r="L32" s="40">
        <f t="shared" si="4"/>
        <v>0</v>
      </c>
      <c r="M32" s="40">
        <f t="shared" si="4"/>
        <v>0</v>
      </c>
      <c r="N32" s="40">
        <f t="shared" si="4"/>
        <v>0</v>
      </c>
      <c r="O32" s="40">
        <f t="shared" si="4"/>
        <v>0</v>
      </c>
      <c r="P32" s="41"/>
      <c r="Q32" s="41"/>
    </row>
    <row r="33" spans="1:17">
      <c r="A33" s="21">
        <v>350</v>
      </c>
      <c r="B33" s="32" t="s">
        <v>53</v>
      </c>
      <c r="C33" s="32"/>
      <c r="F33" s="35">
        <f>SUM(F30:F32)</f>
        <v>10052956.646455999</v>
      </c>
      <c r="G33" s="35">
        <f>SUM(G30:G32)</f>
        <v>-348831.59590238187</v>
      </c>
      <c r="H33" s="35">
        <f>SUM(H30:H32)</f>
        <v>-51437.306473617529</v>
      </c>
      <c r="I33" s="35">
        <f>SUM(I30:I32)</f>
        <v>9652687.7440799996</v>
      </c>
      <c r="J33" s="16"/>
      <c r="K33" s="17"/>
      <c r="L33" s="35">
        <f>SUM(L30:L32)</f>
        <v>2280092.4916515965</v>
      </c>
      <c r="M33" s="35">
        <f>SUM(M30:M32)</f>
        <v>-79117.84867273437</v>
      </c>
      <c r="N33" s="35">
        <f>SUM(N30:N32)</f>
        <v>-11666.400284599173</v>
      </c>
      <c r="O33" s="35">
        <f>SUM(O30:O32)</f>
        <v>2189308.2426942633</v>
      </c>
      <c r="P33" s="34"/>
      <c r="Q33" s="34"/>
    </row>
    <row r="34" spans="1:17">
      <c r="A34" s="21">
        <f>A33+1</f>
        <v>351</v>
      </c>
      <c r="B34" s="32"/>
      <c r="C34" s="32"/>
      <c r="F34" s="285"/>
      <c r="G34" s="35"/>
      <c r="H34" s="35"/>
      <c r="I34" s="35"/>
      <c r="J34" s="16"/>
      <c r="K34" s="17"/>
      <c r="L34" s="35"/>
      <c r="M34" s="35"/>
      <c r="N34" s="35"/>
      <c r="O34" s="35"/>
      <c r="P34" s="34"/>
      <c r="Q34" s="34"/>
    </row>
    <row r="35" spans="1:17">
      <c r="A35" s="21">
        <f>A34+1</f>
        <v>352</v>
      </c>
      <c r="B35" s="32" t="s">
        <v>54</v>
      </c>
      <c r="C35" s="32"/>
      <c r="D35" s="32"/>
      <c r="E35" s="32"/>
      <c r="F35" s="35">
        <f>F28+F33</f>
        <v>-31019753.953543995</v>
      </c>
      <c r="G35" s="35">
        <f>G28+G33</f>
        <v>1076366.9492127588</v>
      </c>
      <c r="H35" s="35">
        <f>H28+H33</f>
        <v>158716.74841123918</v>
      </c>
      <c r="I35" s="35">
        <f>I28+I33</f>
        <v>-29784670.25592</v>
      </c>
      <c r="J35" s="16"/>
      <c r="K35" s="17"/>
      <c r="L35" s="35">
        <f>L28+L33</f>
        <v>-7403766.2216471452</v>
      </c>
      <c r="M35" s="35">
        <f>M28+M33</f>
        <v>244119.78630348571</v>
      </c>
      <c r="N35" s="35">
        <f>N28+N33</f>
        <v>36000.45710090275</v>
      </c>
      <c r="O35" s="35">
        <f>O28+O33</f>
        <v>-7123645.9782427577</v>
      </c>
      <c r="P35" s="34"/>
      <c r="Q35" s="34"/>
    </row>
    <row r="36" spans="1:17">
      <c r="A36" s="21"/>
      <c r="B36" s="32"/>
      <c r="C36" s="32"/>
      <c r="D36" s="32"/>
      <c r="E36" s="32"/>
      <c r="F36" s="35"/>
      <c r="G36" s="35"/>
      <c r="H36" s="35"/>
      <c r="I36" s="35"/>
      <c r="J36" s="16"/>
      <c r="K36" s="17"/>
      <c r="L36" s="35"/>
      <c r="M36" s="35"/>
      <c r="N36" s="35"/>
      <c r="O36" s="35"/>
      <c r="P36" s="34"/>
      <c r="Q36" s="34"/>
    </row>
    <row r="37" spans="1:17">
      <c r="A37" s="21">
        <v>353</v>
      </c>
      <c r="B37" s="263" t="s">
        <v>55</v>
      </c>
      <c r="C37" s="264"/>
      <c r="D37" s="264"/>
      <c r="E37" s="264"/>
      <c r="F37" s="264"/>
      <c r="G37" s="264"/>
      <c r="H37" s="264"/>
      <c r="I37" s="264"/>
      <c r="J37" s="264"/>
      <c r="K37" s="264"/>
      <c r="L37" s="264"/>
      <c r="M37" s="264"/>
      <c r="N37" s="264"/>
      <c r="O37" s="264"/>
      <c r="P37" s="264"/>
      <c r="Q37" s="264"/>
    </row>
    <row r="38" spans="1:17">
      <c r="A38" s="21">
        <f t="shared" ref="A38:A43" si="5">A37+1</f>
        <v>354</v>
      </c>
      <c r="B38" s="32"/>
      <c r="C38" s="32"/>
      <c r="D38" s="22"/>
      <c r="E38" s="32"/>
      <c r="F38" s="35"/>
      <c r="G38" s="35"/>
      <c r="H38" s="35"/>
      <c r="I38" s="35"/>
      <c r="J38" s="16"/>
      <c r="K38" s="17"/>
      <c r="L38" s="35"/>
      <c r="M38" s="35"/>
      <c r="N38" s="35"/>
      <c r="O38" s="35"/>
      <c r="P38" s="34"/>
      <c r="Q38" s="34"/>
    </row>
    <row r="39" spans="1:17">
      <c r="A39" s="21">
        <f t="shared" si="5"/>
        <v>355</v>
      </c>
      <c r="B39" s="43" t="s">
        <v>56</v>
      </c>
      <c r="C39" s="32"/>
      <c r="D39" s="32"/>
      <c r="E39" s="32"/>
      <c r="F39" s="35">
        <f>+F15+F28</f>
        <v>-41072710.599999994</v>
      </c>
      <c r="G39" s="35">
        <f>+G15+G28</f>
        <v>1425198.5451151407</v>
      </c>
      <c r="H39" s="35">
        <f>+H15+H28</f>
        <v>210154.05488485671</v>
      </c>
      <c r="I39" s="35">
        <f>+I15+I28</f>
        <v>-39437358</v>
      </c>
      <c r="J39" s="44"/>
      <c r="K39" s="35"/>
      <c r="L39" s="35">
        <f>+L15+L28</f>
        <v>-9683858.7132987417</v>
      </c>
      <c r="M39" s="35">
        <f>+M15+M28</f>
        <v>323237.63497622008</v>
      </c>
      <c r="N39" s="35">
        <f>+N15+N28</f>
        <v>47666.85738550192</v>
      </c>
      <c r="O39" s="35">
        <f>+O15+O28</f>
        <v>-9312954.2209370211</v>
      </c>
      <c r="P39" s="34"/>
      <c r="Q39" s="34"/>
    </row>
    <row r="40" spans="1:17">
      <c r="A40" s="21">
        <f t="shared" si="5"/>
        <v>356</v>
      </c>
      <c r="B40" s="32" t="s">
        <v>57</v>
      </c>
      <c r="C40" s="32"/>
      <c r="D40" s="32"/>
      <c r="E40" s="32"/>
      <c r="F40" s="45">
        <f>F19+F33</f>
        <v>10052956.646455999</v>
      </c>
      <c r="G40" s="45">
        <f>G19+G33</f>
        <v>-348831.59590238187</v>
      </c>
      <c r="H40" s="45">
        <f>H19+H33</f>
        <v>-51437.306473617529</v>
      </c>
      <c r="I40" s="45">
        <f>I19+I33</f>
        <v>9652687.7440799996</v>
      </c>
      <c r="J40" s="46"/>
      <c r="K40" s="45"/>
      <c r="L40" s="45">
        <f>L19+L33</f>
        <v>2280092.4916515965</v>
      </c>
      <c r="M40" s="45">
        <f>M19+M33</f>
        <v>-79117.84867273437</v>
      </c>
      <c r="N40" s="45">
        <f>N19+N33</f>
        <v>-11666.400284599173</v>
      </c>
      <c r="O40" s="45">
        <f>O19+O33</f>
        <v>2189308.2426942633</v>
      </c>
      <c r="P40" s="34"/>
      <c r="Q40" s="34"/>
    </row>
    <row r="41" spans="1:17">
      <c r="A41" s="21">
        <f t="shared" si="5"/>
        <v>357</v>
      </c>
      <c r="B41" s="32" t="s">
        <v>58</v>
      </c>
      <c r="C41" s="32"/>
      <c r="D41" s="32"/>
      <c r="E41" s="32"/>
      <c r="F41" s="35">
        <f>SUM(F39:F40)</f>
        <v>-31019753.953543995</v>
      </c>
      <c r="G41" s="35">
        <f>SUM(G39:G40)</f>
        <v>1076366.9492127588</v>
      </c>
      <c r="H41" s="35">
        <f>SUM(H39:H40)</f>
        <v>158716.74841123918</v>
      </c>
      <c r="I41" s="35">
        <f>SUM(I39:I40)</f>
        <v>-29784670.25592</v>
      </c>
      <c r="J41" s="44"/>
      <c r="K41" s="35"/>
      <c r="L41" s="35">
        <f>SUM(L39:L40)</f>
        <v>-7403766.2216471452</v>
      </c>
      <c r="M41" s="35">
        <f>SUM(M39:M40)</f>
        <v>244119.78630348571</v>
      </c>
      <c r="N41" s="35">
        <f>SUM(N39:N40)</f>
        <v>36000.45710090275</v>
      </c>
      <c r="O41" s="35">
        <f>SUM(O39:O40)</f>
        <v>-7123645.9782427577</v>
      </c>
      <c r="P41" s="34"/>
      <c r="Q41" s="34"/>
    </row>
    <row r="42" spans="1:17">
      <c r="A42" s="21">
        <f t="shared" si="5"/>
        <v>358</v>
      </c>
      <c r="B42" s="32" t="s">
        <v>59</v>
      </c>
      <c r="C42" s="32"/>
      <c r="D42" s="32"/>
      <c r="E42" s="32"/>
      <c r="F42" s="35"/>
      <c r="G42" s="35"/>
      <c r="H42" s="35"/>
      <c r="I42" s="35">
        <f>(I39+F39)/2</f>
        <v>-40255034.299999997</v>
      </c>
      <c r="J42" s="44"/>
      <c r="K42" s="35"/>
      <c r="L42" s="35"/>
      <c r="M42" s="35"/>
      <c r="N42" s="35"/>
      <c r="O42" s="35">
        <f>(O39+L39)/2</f>
        <v>-9498406.4671178814</v>
      </c>
      <c r="Q42" s="34"/>
    </row>
    <row r="43" spans="1:17" ht="15.6">
      <c r="A43" s="21">
        <f t="shared" si="5"/>
        <v>359</v>
      </c>
      <c r="B43" s="32" t="s">
        <v>60</v>
      </c>
      <c r="C43" s="32"/>
      <c r="D43" s="32"/>
      <c r="E43" s="32"/>
      <c r="F43" s="35"/>
      <c r="G43" s="35"/>
      <c r="H43" s="35"/>
      <c r="I43" s="47"/>
      <c r="J43" s="44"/>
      <c r="K43" s="35"/>
      <c r="L43" s="35"/>
      <c r="M43" s="35"/>
      <c r="N43" s="35"/>
      <c r="O43" s="48">
        <f>O41/I41</f>
        <v>0.23917155761786088</v>
      </c>
      <c r="Q43" s="34"/>
    </row>
    <row r="44" spans="1:17">
      <c r="A44" s="21"/>
      <c r="B44" s="32"/>
      <c r="C44" s="32"/>
      <c r="D44" s="32"/>
      <c r="E44" s="32"/>
      <c r="F44" s="35"/>
      <c r="G44" s="35"/>
      <c r="H44" s="35"/>
      <c r="I44" s="35"/>
      <c r="J44" s="44"/>
      <c r="K44" s="35"/>
      <c r="L44" s="35"/>
      <c r="M44" s="35"/>
      <c r="N44" s="35"/>
      <c r="P44" s="34"/>
      <c r="Q44" s="34"/>
    </row>
    <row r="45" spans="1:17">
      <c r="A45" s="49" t="s">
        <v>61</v>
      </c>
    </row>
    <row r="46" spans="1:17" ht="79.5" customHeight="1">
      <c r="A46" s="50" t="s">
        <v>62</v>
      </c>
      <c r="B46" s="257" t="s">
        <v>63</v>
      </c>
      <c r="C46" s="257"/>
      <c r="D46" s="257"/>
      <c r="E46" s="257"/>
      <c r="F46" s="257"/>
      <c r="G46" s="257"/>
      <c r="H46" s="257"/>
      <c r="I46" s="257"/>
      <c r="J46" s="257"/>
      <c r="K46" s="257"/>
      <c r="L46" s="257"/>
      <c r="M46" s="257"/>
      <c r="N46" s="257"/>
      <c r="O46" s="257"/>
      <c r="P46" s="51"/>
      <c r="Q46" s="51"/>
    </row>
    <row r="47" spans="1:17" ht="21" customHeight="1">
      <c r="A47" s="50" t="s">
        <v>64</v>
      </c>
      <c r="B47" s="257" t="s">
        <v>65</v>
      </c>
      <c r="C47" s="257"/>
      <c r="D47" s="257"/>
      <c r="E47" s="257"/>
      <c r="F47" s="257"/>
      <c r="G47" s="257"/>
      <c r="H47" s="257"/>
      <c r="I47" s="257"/>
      <c r="J47" s="257"/>
      <c r="K47" s="257"/>
      <c r="L47" s="257"/>
      <c r="M47" s="257"/>
      <c r="N47" s="257"/>
      <c r="O47" s="257"/>
      <c r="P47" s="51"/>
      <c r="Q47" s="51"/>
    </row>
    <row r="48" spans="1:17" ht="21" customHeight="1">
      <c r="A48" s="50" t="s">
        <v>66</v>
      </c>
      <c r="B48" s="256" t="s">
        <v>67</v>
      </c>
      <c r="C48" s="256"/>
      <c r="D48" s="256"/>
      <c r="E48" s="256"/>
      <c r="F48" s="256"/>
      <c r="G48" s="256"/>
      <c r="H48" s="256"/>
      <c r="I48" s="256"/>
      <c r="J48" s="256"/>
      <c r="K48" s="256"/>
      <c r="L48" s="256"/>
      <c r="M48" s="256"/>
      <c r="N48" s="256"/>
      <c r="O48" s="256"/>
      <c r="P48" s="52"/>
      <c r="Q48" s="52"/>
    </row>
    <row r="49" spans="1:17" ht="21" customHeight="1">
      <c r="A49" s="50" t="s">
        <v>68</v>
      </c>
      <c r="B49" s="256" t="s">
        <v>69</v>
      </c>
      <c r="C49" s="256"/>
      <c r="D49" s="256"/>
      <c r="E49" s="256"/>
      <c r="F49" s="256"/>
      <c r="G49" s="256"/>
      <c r="H49" s="256"/>
      <c r="I49" s="256"/>
      <c r="J49" s="256"/>
      <c r="K49" s="256"/>
      <c r="L49" s="256"/>
      <c r="M49" s="256"/>
      <c r="N49" s="256"/>
      <c r="O49" s="256"/>
      <c r="P49" s="52"/>
      <c r="Q49" s="52"/>
    </row>
    <row r="50" spans="1:17" ht="21" customHeight="1">
      <c r="A50" s="50" t="s">
        <v>70</v>
      </c>
      <c r="B50" s="256" t="s">
        <v>71</v>
      </c>
      <c r="C50" s="256"/>
      <c r="D50" s="256"/>
      <c r="E50" s="256"/>
      <c r="F50" s="256"/>
      <c r="G50" s="256"/>
      <c r="H50" s="256"/>
      <c r="I50" s="256"/>
      <c r="J50" s="256"/>
      <c r="K50" s="256"/>
      <c r="L50" s="256"/>
      <c r="M50" s="256"/>
      <c r="N50" s="256"/>
      <c r="O50" s="256"/>
    </row>
    <row r="51" spans="1:17" ht="21" customHeight="1">
      <c r="A51" s="50" t="s">
        <v>72</v>
      </c>
      <c r="B51" s="257" t="s">
        <v>73</v>
      </c>
      <c r="C51" s="257"/>
      <c r="D51" s="257"/>
      <c r="E51" s="257"/>
      <c r="F51" s="257"/>
      <c r="G51" s="257"/>
      <c r="H51" s="257"/>
      <c r="I51" s="257"/>
      <c r="J51" s="257"/>
      <c r="K51" s="257"/>
      <c r="L51" s="257"/>
      <c r="M51" s="257"/>
      <c r="N51" s="257"/>
      <c r="O51" s="257"/>
    </row>
    <row r="52" spans="1:17" ht="32.4" customHeight="1">
      <c r="A52" s="50" t="s">
        <v>74</v>
      </c>
      <c r="B52" s="257" t="s">
        <v>75</v>
      </c>
      <c r="C52" s="257"/>
      <c r="D52" s="257"/>
      <c r="E52" s="257"/>
      <c r="F52" s="257"/>
      <c r="G52" s="257"/>
      <c r="H52" s="257"/>
      <c r="I52" s="257"/>
      <c r="J52" s="257"/>
      <c r="K52" s="257"/>
      <c r="L52" s="257"/>
      <c r="M52" s="257"/>
      <c r="N52" s="257"/>
      <c r="O52" s="257"/>
    </row>
    <row r="53" spans="1:17" ht="32.4" customHeight="1">
      <c r="A53" s="50" t="s">
        <v>76</v>
      </c>
      <c r="B53" s="257" t="s">
        <v>77</v>
      </c>
      <c r="C53" s="257"/>
      <c r="D53" s="257"/>
      <c r="E53" s="257"/>
      <c r="F53" s="257"/>
      <c r="G53" s="257"/>
      <c r="H53" s="257"/>
      <c r="I53" s="257"/>
      <c r="J53" s="257"/>
      <c r="K53" s="257"/>
      <c r="L53" s="257"/>
      <c r="M53" s="257"/>
      <c r="N53" s="257"/>
      <c r="O53" s="257"/>
    </row>
    <row r="54" spans="1:17" ht="21" customHeight="1">
      <c r="A54" s="50" t="s">
        <v>78</v>
      </c>
      <c r="B54" s="257" t="s">
        <v>79</v>
      </c>
      <c r="C54" s="257"/>
      <c r="D54" s="257"/>
      <c r="E54" s="257"/>
      <c r="F54" s="257"/>
      <c r="G54" s="257"/>
      <c r="H54" s="257"/>
      <c r="I54" s="257"/>
      <c r="J54" s="257"/>
      <c r="K54" s="257"/>
      <c r="L54" s="257"/>
      <c r="M54" s="257"/>
      <c r="N54" s="257"/>
      <c r="O54" s="257"/>
    </row>
    <row r="55" spans="1:17" ht="29.25" customHeight="1">
      <c r="A55" s="50" t="s">
        <v>80</v>
      </c>
      <c r="B55" s="256" t="s">
        <v>81</v>
      </c>
      <c r="C55" s="256"/>
      <c r="D55" s="256"/>
      <c r="E55" s="256"/>
      <c r="F55" s="256"/>
      <c r="G55" s="256"/>
      <c r="H55" s="256"/>
      <c r="I55" s="256"/>
      <c r="J55" s="256"/>
      <c r="K55" s="256"/>
      <c r="L55" s="256"/>
      <c r="M55" s="256"/>
      <c r="N55" s="256"/>
      <c r="O55" s="256"/>
    </row>
    <row r="56" spans="1:17" ht="29.25" customHeight="1">
      <c r="A56" s="50" t="s">
        <v>82</v>
      </c>
      <c r="B56" s="256" t="s">
        <v>83</v>
      </c>
      <c r="C56" s="256"/>
      <c r="D56" s="256"/>
      <c r="E56" s="256"/>
      <c r="F56" s="256"/>
      <c r="G56" s="256"/>
      <c r="H56" s="256"/>
      <c r="I56" s="256"/>
      <c r="J56" s="256"/>
      <c r="K56" s="256"/>
      <c r="L56" s="256"/>
      <c r="M56" s="256"/>
      <c r="N56" s="256"/>
      <c r="O56" s="256"/>
    </row>
    <row r="57" spans="1:17" s="3" customFormat="1" ht="18" customHeight="1">
      <c r="A57" s="50" t="s">
        <v>84</v>
      </c>
      <c r="B57" s="257" t="s">
        <v>85</v>
      </c>
      <c r="C57" s="257"/>
      <c r="D57" s="257"/>
      <c r="E57" s="257"/>
      <c r="F57" s="257"/>
      <c r="G57" s="257"/>
      <c r="H57" s="257"/>
      <c r="I57" s="257"/>
      <c r="J57" s="257"/>
      <c r="K57" s="257"/>
      <c r="L57" s="257"/>
      <c r="M57" s="257"/>
      <c r="N57" s="257"/>
      <c r="O57" s="257"/>
    </row>
    <row r="58" spans="1:17" ht="15.6">
      <c r="A58" s="53"/>
      <c r="B58" s="54"/>
    </row>
    <row r="59" spans="1:17">
      <c r="A59" s="55"/>
      <c r="B59" s="54"/>
    </row>
    <row r="60" spans="1:17">
      <c r="B60" s="54"/>
    </row>
    <row r="61" spans="1:17">
      <c r="B61" s="54"/>
    </row>
    <row r="62" spans="1:17">
      <c r="B62" s="54"/>
    </row>
    <row r="63" spans="1:17">
      <c r="B63" s="54"/>
    </row>
  </sheetData>
  <mergeCells count="21">
    <mergeCell ref="B48:O48"/>
    <mergeCell ref="A1:Q1"/>
    <mergeCell ref="A2:Q2"/>
    <mergeCell ref="A3:Q3"/>
    <mergeCell ref="A4:Q4"/>
    <mergeCell ref="J8:K8"/>
    <mergeCell ref="J10:K10"/>
    <mergeCell ref="B12:Q12"/>
    <mergeCell ref="B23:Q23"/>
    <mergeCell ref="B37:Q37"/>
    <mergeCell ref="B46:O46"/>
    <mergeCell ref="B47:O47"/>
    <mergeCell ref="B55:O55"/>
    <mergeCell ref="B56:O56"/>
    <mergeCell ref="B57:O57"/>
    <mergeCell ref="B49:O49"/>
    <mergeCell ref="B50:O50"/>
    <mergeCell ref="B51:O51"/>
    <mergeCell ref="B52:O52"/>
    <mergeCell ref="B53:O53"/>
    <mergeCell ref="B54:O54"/>
  </mergeCells>
  <pageMargins left="0.5" right="0.25" top="1" bottom="1" header="0.5" footer="0.5"/>
  <pageSetup scale="46" fitToHeight="0" orientation="landscape" r:id="rId1"/>
  <headerFooter alignWithMargins="0">
    <oddHeader xml:space="preserve">&amp;C&amp;"Times New Roman,Regular"&amp;KFF0000CUI//PRIV&amp;K000000
FOR SETTLEMENT PURPOSES ONLY 
SUBJECT TO RULES 602 AND 606
</oddHeader>
  </headerFooter>
  <colBreaks count="1" manualBreakCount="1">
    <brk id="5" max="5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2165C-C292-4D5D-8EB8-D2F3A50477CA}">
  <sheetPr>
    <pageSetUpPr fitToPage="1"/>
  </sheetPr>
  <dimension ref="A1:J62"/>
  <sheetViews>
    <sheetView zoomScale="80" zoomScaleNormal="80" workbookViewId="0">
      <selection activeCell="J11" sqref="J11"/>
    </sheetView>
  </sheetViews>
  <sheetFormatPr defaultColWidth="7.08984375" defaultRowHeight="13.2"/>
  <cols>
    <col min="1" max="1" width="4.81640625" style="58" customWidth="1"/>
    <col min="2" max="2" width="26.1796875" style="57" customWidth="1"/>
    <col min="3" max="3" width="6.90625" style="57" bestFit="1" customWidth="1"/>
    <col min="4" max="4" width="9.90625" style="57" customWidth="1"/>
    <col min="5" max="5" width="10.1796875" style="57" bestFit="1" customWidth="1"/>
    <col min="6" max="7" width="10.36328125" style="57" customWidth="1"/>
    <col min="8" max="8" width="10.1796875" style="57" customWidth="1"/>
    <col min="9" max="9" width="11.81640625" style="57" customWidth="1"/>
    <col min="10" max="10" width="11" style="57" bestFit="1" customWidth="1"/>
    <col min="11" max="16384" width="7.08984375" style="57"/>
  </cols>
  <sheetData>
    <row r="1" spans="1:10" ht="15" customHeight="1">
      <c r="A1" s="266" t="s">
        <v>86</v>
      </c>
      <c r="B1" s="266"/>
      <c r="C1" s="266"/>
      <c r="D1" s="266"/>
      <c r="E1" s="266"/>
      <c r="F1" s="266"/>
      <c r="G1" s="266"/>
      <c r="H1" s="266"/>
      <c r="I1" s="266"/>
      <c r="J1" s="56"/>
    </row>
    <row r="2" spans="1:10" ht="15" customHeight="1">
      <c r="A2" s="267" t="s">
        <v>87</v>
      </c>
      <c r="B2" s="267"/>
      <c r="C2" s="267"/>
      <c r="D2" s="267"/>
      <c r="E2" s="267"/>
      <c r="F2" s="267"/>
      <c r="G2" s="267"/>
      <c r="H2" s="267"/>
      <c r="I2" s="267"/>
      <c r="J2" s="56"/>
    </row>
    <row r="3" spans="1:10" ht="15" customHeight="1">
      <c r="A3" s="268" t="s">
        <v>88</v>
      </c>
      <c r="B3" s="268"/>
      <c r="C3" s="268"/>
      <c r="D3" s="268"/>
      <c r="E3" s="268"/>
      <c r="F3" s="268"/>
      <c r="G3" s="268"/>
      <c r="H3" s="268"/>
      <c r="I3" s="268"/>
      <c r="J3" s="56"/>
    </row>
    <row r="4" spans="1:10" ht="15" customHeight="1">
      <c r="A4" s="266" t="s">
        <v>151</v>
      </c>
      <c r="B4" s="266"/>
      <c r="C4" s="266"/>
      <c r="D4" s="266"/>
      <c r="E4" s="266"/>
      <c r="F4" s="266"/>
      <c r="G4" s="266"/>
      <c r="H4" s="266"/>
      <c r="I4" s="266"/>
      <c r="J4" s="56"/>
    </row>
    <row r="5" spans="1:10" ht="12.75" customHeight="1">
      <c r="B5" s="59"/>
      <c r="C5" s="59"/>
      <c r="D5" s="59"/>
      <c r="E5" s="59"/>
      <c r="F5" s="59"/>
      <c r="G5" s="59"/>
      <c r="H5" s="60" t="s">
        <v>89</v>
      </c>
      <c r="I5" s="61" t="s">
        <v>90</v>
      </c>
    </row>
    <row r="6" spans="1:10" ht="12.75" customHeight="1">
      <c r="B6" s="59"/>
      <c r="C6" s="59"/>
      <c r="D6" s="59"/>
      <c r="E6" s="59"/>
      <c r="F6" s="59"/>
      <c r="G6" s="59"/>
      <c r="H6" s="60" t="s">
        <v>91</v>
      </c>
      <c r="I6" s="61" t="s">
        <v>38</v>
      </c>
    </row>
    <row r="7" spans="1:10" ht="12.75" customHeight="1">
      <c r="A7" s="62"/>
      <c r="B7" s="63"/>
      <c r="C7" s="64"/>
      <c r="D7" s="64"/>
      <c r="E7" s="64"/>
      <c r="F7" s="64"/>
      <c r="G7" s="64"/>
      <c r="H7" s="60" t="s">
        <v>92</v>
      </c>
      <c r="I7" s="65">
        <v>0.20380499999999999</v>
      </c>
    </row>
    <row r="8" spans="1:10" ht="12.75" customHeight="1">
      <c r="A8" s="62"/>
      <c r="B8" s="63"/>
      <c r="C8" s="64"/>
      <c r="D8" s="64"/>
      <c r="E8" s="64"/>
      <c r="F8" s="64"/>
      <c r="G8" s="64"/>
      <c r="H8" s="60" t="s">
        <v>93</v>
      </c>
      <c r="I8" s="66">
        <v>1.32727565</v>
      </c>
    </row>
    <row r="9" spans="1:10" ht="12.75" customHeight="1">
      <c r="A9" s="62"/>
      <c r="B9" s="63"/>
      <c r="C9" s="64"/>
      <c r="D9" s="64"/>
      <c r="E9" s="64"/>
      <c r="F9" s="64"/>
      <c r="G9" s="64"/>
      <c r="H9" s="60" t="s">
        <v>94</v>
      </c>
      <c r="I9" s="66" t="s">
        <v>36</v>
      </c>
    </row>
    <row r="10" spans="1:10" ht="18.600000000000001" customHeight="1" thickBot="1">
      <c r="B10" s="67" t="s">
        <v>95</v>
      </c>
      <c r="C10" s="67" t="s">
        <v>96</v>
      </c>
      <c r="D10" s="67" t="s">
        <v>97</v>
      </c>
      <c r="E10" s="67" t="s">
        <v>98</v>
      </c>
      <c r="F10" s="67" t="s">
        <v>99</v>
      </c>
      <c r="G10" s="67" t="s">
        <v>100</v>
      </c>
      <c r="H10" s="67" t="s">
        <v>101</v>
      </c>
      <c r="I10" s="67" t="s">
        <v>102</v>
      </c>
    </row>
    <row r="11" spans="1:10" ht="15.6" customHeight="1" thickBot="1">
      <c r="A11" s="62"/>
      <c r="B11" s="63"/>
      <c r="C11" s="68"/>
      <c r="D11" s="269" t="s">
        <v>103</v>
      </c>
      <c r="E11" s="270"/>
      <c r="F11" s="270"/>
      <c r="G11" s="270"/>
      <c r="H11" s="270"/>
      <c r="I11" s="271"/>
    </row>
    <row r="12" spans="1:10" ht="39" customHeight="1" thickBot="1">
      <c r="A12" s="62"/>
      <c r="B12" s="63"/>
      <c r="C12" s="70"/>
      <c r="D12" s="69" t="s">
        <v>104</v>
      </c>
      <c r="E12" s="69" t="s">
        <v>104</v>
      </c>
      <c r="F12" s="69" t="s">
        <v>105</v>
      </c>
      <c r="G12" s="69" t="s">
        <v>106</v>
      </c>
      <c r="H12" s="71" t="s">
        <v>107</v>
      </c>
      <c r="I12" s="72" t="s">
        <v>108</v>
      </c>
      <c r="J12" s="60"/>
    </row>
    <row r="13" spans="1:10" s="75" customFormat="1" ht="105" customHeight="1" thickBot="1">
      <c r="A13" s="67" t="s">
        <v>109</v>
      </c>
      <c r="B13" s="68"/>
      <c r="C13" s="69" t="s">
        <v>110</v>
      </c>
      <c r="D13" s="69" t="s">
        <v>111</v>
      </c>
      <c r="E13" s="73" t="s">
        <v>112</v>
      </c>
      <c r="F13" s="73" t="s">
        <v>113</v>
      </c>
      <c r="G13" s="73" t="s">
        <v>114</v>
      </c>
      <c r="H13" s="74" t="s">
        <v>115</v>
      </c>
      <c r="I13" s="74" t="s">
        <v>116</v>
      </c>
    </row>
    <row r="14" spans="1:10" ht="12.9" customHeight="1">
      <c r="A14" s="76">
        <v>1</v>
      </c>
      <c r="B14" s="77" t="s">
        <v>117</v>
      </c>
      <c r="C14" s="78"/>
      <c r="D14" s="63"/>
      <c r="E14" s="63"/>
      <c r="F14" s="63"/>
      <c r="G14" s="63"/>
    </row>
    <row r="15" spans="1:10">
      <c r="A15" s="76">
        <v>2</v>
      </c>
      <c r="B15" s="79" t="s">
        <v>118</v>
      </c>
      <c r="C15" s="80">
        <v>282</v>
      </c>
      <c r="D15" s="91">
        <v>-458889652.28000003</v>
      </c>
      <c r="E15" s="91">
        <v>-155873342.63820902</v>
      </c>
      <c r="F15" s="81">
        <f>+D15*$I$7</f>
        <v>-93524005.582925394</v>
      </c>
      <c r="G15" s="81">
        <f>+E15-F15</f>
        <v>-62349337.055283621</v>
      </c>
      <c r="H15" s="81">
        <f>+G15*$I$8</f>
        <v>-82754756.867120653</v>
      </c>
      <c r="I15" s="82">
        <f>+G15-H15</f>
        <v>20405419.811837032</v>
      </c>
      <c r="J15" s="83"/>
    </row>
    <row r="16" spans="1:10" ht="12.9" customHeight="1">
      <c r="A16" s="76">
        <v>3</v>
      </c>
      <c r="B16" s="79" t="s">
        <v>119</v>
      </c>
      <c r="C16" s="80">
        <v>282</v>
      </c>
      <c r="D16" s="93">
        <v>12501555.460000001</v>
      </c>
      <c r="E16" s="91">
        <v>4246465.8508755006</v>
      </c>
      <c r="F16" s="84">
        <f>+D16*$I$7</f>
        <v>2547879.5105253002</v>
      </c>
      <c r="G16" s="83">
        <f>+E16-F16</f>
        <v>1698586.3403502004</v>
      </c>
      <c r="H16" s="81">
        <f>+G16*$I$8</f>
        <v>2254492.2889694334</v>
      </c>
      <c r="I16" s="82">
        <f>+G16-H16</f>
        <v>-555905.94861923298</v>
      </c>
      <c r="J16" s="83"/>
    </row>
    <row r="17" spans="1:10">
      <c r="A17" s="76">
        <v>4</v>
      </c>
      <c r="B17" s="79" t="s">
        <v>120</v>
      </c>
      <c r="C17" s="80">
        <v>190</v>
      </c>
      <c r="D17" s="91">
        <v>195816643.08754742</v>
      </c>
      <c r="E17" s="91">
        <v>66514018.240762673</v>
      </c>
      <c r="F17" s="84">
        <f>+D17*$I$7</f>
        <v>39908410.944457598</v>
      </c>
      <c r="G17" s="84">
        <f>+E17-F17</f>
        <v>26605607.296305075</v>
      </c>
      <c r="H17" s="81">
        <f>+G17*$I$8</f>
        <v>35312974.717848063</v>
      </c>
      <c r="I17" s="82">
        <f>+G17-H17</f>
        <v>-8707367.4215429872</v>
      </c>
      <c r="J17" s="83"/>
    </row>
    <row r="18" spans="1:10" ht="13.8">
      <c r="A18" s="76">
        <v>5</v>
      </c>
      <c r="B18" s="85" t="s">
        <v>40</v>
      </c>
      <c r="C18" s="85"/>
      <c r="D18" s="233"/>
      <c r="E18" s="233"/>
      <c r="F18" s="86">
        <f>+D18*$I$7</f>
        <v>0</v>
      </c>
      <c r="G18" s="86">
        <f>+E18-F18</f>
        <v>0</v>
      </c>
      <c r="H18" s="87">
        <f>+G18*$I$8</f>
        <v>0</v>
      </c>
      <c r="I18" s="88">
        <f>+G18-H18</f>
        <v>0</v>
      </c>
      <c r="J18" s="83"/>
    </row>
    <row r="19" spans="1:10">
      <c r="A19" s="76">
        <v>99</v>
      </c>
      <c r="B19" s="68"/>
      <c r="C19" s="68"/>
      <c r="D19" s="84">
        <f t="shared" ref="D19:I19" si="0">SUM(D15:D18)</f>
        <v>-250571453.73245263</v>
      </c>
      <c r="E19" s="84">
        <f t="shared" si="0"/>
        <v>-85112858.546570837</v>
      </c>
      <c r="F19" s="84">
        <f t="shared" si="0"/>
        <v>-51067715.127942495</v>
      </c>
      <c r="G19" s="84">
        <f t="shared" si="0"/>
        <v>-34045143.418628342</v>
      </c>
      <c r="H19" s="84">
        <f t="shared" si="0"/>
        <v>-45187289.860303164</v>
      </c>
      <c r="I19" s="84">
        <f t="shared" si="0"/>
        <v>11142146.441674814</v>
      </c>
      <c r="J19" s="83"/>
    </row>
    <row r="20" spans="1:10">
      <c r="A20" s="76"/>
      <c r="B20" s="89"/>
      <c r="C20" s="68"/>
      <c r="D20" s="84"/>
      <c r="E20" s="84"/>
      <c r="F20" s="84"/>
      <c r="G20" s="84"/>
      <c r="H20" s="84"/>
      <c r="I20" s="84"/>
      <c r="J20" s="83"/>
    </row>
    <row r="21" spans="1:10" ht="12.9" customHeight="1">
      <c r="A21" s="76">
        <v>100</v>
      </c>
      <c r="B21" s="77" t="s">
        <v>121</v>
      </c>
      <c r="C21" s="68"/>
      <c r="D21" s="90"/>
      <c r="E21" s="90"/>
      <c r="F21" s="90"/>
      <c r="G21" s="90"/>
      <c r="H21" s="81"/>
      <c r="J21" s="83"/>
    </row>
    <row r="22" spans="1:10" ht="12.9" customHeight="1">
      <c r="A22" s="76">
        <v>101</v>
      </c>
      <c r="B22" s="79" t="s">
        <v>122</v>
      </c>
      <c r="C22" s="80">
        <v>282</v>
      </c>
      <c r="D22" s="91">
        <v>3480140.7399999998</v>
      </c>
      <c r="E22" s="91">
        <v>1182116.8058594998</v>
      </c>
      <c r="F22" s="84">
        <f t="shared" ref="F22:F30" si="1">+D22*$I$7</f>
        <v>709270.08351569995</v>
      </c>
      <c r="G22" s="84">
        <f t="shared" ref="G22:G30" si="2">+E22-F22</f>
        <v>472846.72234379989</v>
      </c>
      <c r="H22" s="81">
        <f t="shared" ref="H22:H30" si="3">+G22*$I$8</f>
        <v>627597.9407492365</v>
      </c>
      <c r="I22" s="82">
        <f t="shared" ref="I22:I30" si="4">+G22-H22</f>
        <v>-154751.21840543661</v>
      </c>
      <c r="J22" s="83"/>
    </row>
    <row r="23" spans="1:10">
      <c r="A23" s="76">
        <v>102</v>
      </c>
      <c r="B23" s="92" t="s">
        <v>123</v>
      </c>
      <c r="C23" s="80">
        <v>282</v>
      </c>
      <c r="D23" s="91">
        <v>-1367948.28</v>
      </c>
      <c r="E23" s="91">
        <v>-464657.83200900001</v>
      </c>
      <c r="F23" s="84">
        <f t="shared" si="1"/>
        <v>-278794.69920540001</v>
      </c>
      <c r="G23" s="84">
        <f t="shared" si="2"/>
        <v>-185863.13280359999</v>
      </c>
      <c r="H23" s="81">
        <f t="shared" si="3"/>
        <v>-246691.61040293452</v>
      </c>
      <c r="I23" s="82">
        <f t="shared" si="4"/>
        <v>60828.477599334525</v>
      </c>
      <c r="J23" s="83"/>
    </row>
    <row r="24" spans="1:10" ht="12.9" customHeight="1">
      <c r="A24" s="76">
        <v>103</v>
      </c>
      <c r="B24" s="79" t="s">
        <v>124</v>
      </c>
      <c r="C24" s="80">
        <v>282</v>
      </c>
      <c r="D24" s="91">
        <v>-18147933.350000001</v>
      </c>
      <c r="E24" s="91">
        <v>-6164399.2606612509</v>
      </c>
      <c r="F24" s="84">
        <f t="shared" si="1"/>
        <v>-3698639.5563967503</v>
      </c>
      <c r="G24" s="84">
        <f t="shared" si="2"/>
        <v>-2465759.7042645006</v>
      </c>
      <c r="H24" s="81">
        <f t="shared" si="3"/>
        <v>-3272742.8142214729</v>
      </c>
      <c r="I24" s="82">
        <f t="shared" si="4"/>
        <v>806983.1099569723</v>
      </c>
      <c r="J24" s="83"/>
    </row>
    <row r="25" spans="1:10" ht="12.9" customHeight="1">
      <c r="A25" s="76">
        <v>104</v>
      </c>
      <c r="B25" s="79" t="s">
        <v>125</v>
      </c>
      <c r="C25" s="80">
        <v>282</v>
      </c>
      <c r="D25" s="93">
        <v>1890375.2929999996</v>
      </c>
      <c r="E25" s="91">
        <v>642113.22764977487</v>
      </c>
      <c r="F25" s="84">
        <f t="shared" si="1"/>
        <v>385267.9365898649</v>
      </c>
      <c r="G25" s="84">
        <f t="shared" si="2"/>
        <v>256845.29105990997</v>
      </c>
      <c r="H25" s="81">
        <f t="shared" si="3"/>
        <v>340904.50064098119</v>
      </c>
      <c r="I25" s="82">
        <f t="shared" si="4"/>
        <v>-84059.20958107122</v>
      </c>
      <c r="J25" s="83"/>
    </row>
    <row r="26" spans="1:10" ht="12.9" customHeight="1">
      <c r="A26" s="76">
        <v>105</v>
      </c>
      <c r="B26" s="79" t="s">
        <v>126</v>
      </c>
      <c r="C26" s="80">
        <v>282</v>
      </c>
      <c r="D26" s="93">
        <v>252398.55999999997</v>
      </c>
      <c r="E26" s="91">
        <v>85733.480867999984</v>
      </c>
      <c r="F26" s="84">
        <f t="shared" si="1"/>
        <v>51440.088520799989</v>
      </c>
      <c r="G26" s="84">
        <f t="shared" si="2"/>
        <v>34293.392347199995</v>
      </c>
      <c r="H26" s="81">
        <f t="shared" si="3"/>
        <v>45516.784618334903</v>
      </c>
      <c r="I26" s="82">
        <f t="shared" si="4"/>
        <v>-11223.392271134908</v>
      </c>
      <c r="J26" s="83"/>
    </row>
    <row r="27" spans="1:10" ht="12.9" customHeight="1">
      <c r="A27" s="76">
        <v>106</v>
      </c>
      <c r="B27" s="79" t="s">
        <v>127</v>
      </c>
      <c r="C27" s="80">
        <v>282</v>
      </c>
      <c r="D27" s="93">
        <v>22703547.91</v>
      </c>
      <c r="E27" s="91">
        <v>7711827.6363292504</v>
      </c>
      <c r="F27" s="84">
        <f t="shared" si="1"/>
        <v>4627096.5817975495</v>
      </c>
      <c r="G27" s="84">
        <f t="shared" si="2"/>
        <v>3084731.0545317009</v>
      </c>
      <c r="H27" s="81">
        <f t="shared" si="3"/>
        <v>4094288.4154787487</v>
      </c>
      <c r="I27" s="82">
        <f t="shared" si="4"/>
        <v>-1009557.3609470478</v>
      </c>
      <c r="J27" s="83"/>
    </row>
    <row r="28" spans="1:10" ht="12.9" customHeight="1">
      <c r="A28" s="76">
        <f>A27+1</f>
        <v>107</v>
      </c>
      <c r="B28" s="79" t="s">
        <v>128</v>
      </c>
      <c r="C28" s="80">
        <v>282</v>
      </c>
      <c r="D28" s="93">
        <v>-35693415.770000003</v>
      </c>
      <c r="E28" s="91">
        <v>-12124161.001674751</v>
      </c>
      <c r="F28" s="84">
        <f t="shared" si="1"/>
        <v>-7274496.6010048501</v>
      </c>
      <c r="G28" s="83">
        <f t="shared" si="2"/>
        <v>-4849664.4006699007</v>
      </c>
      <c r="H28" s="81">
        <f t="shared" si="3"/>
        <v>-6436841.4696810031</v>
      </c>
      <c r="I28" s="82">
        <f t="shared" si="4"/>
        <v>1587177.0690111024</v>
      </c>
      <c r="J28" s="83"/>
    </row>
    <row r="29" spans="1:10" ht="12.9" customHeight="1">
      <c r="A29" s="76">
        <f>A28+1</f>
        <v>108</v>
      </c>
      <c r="B29" s="57" t="s">
        <v>129</v>
      </c>
      <c r="C29" s="80">
        <v>282</v>
      </c>
      <c r="D29" s="93">
        <v>-21027219.380000003</v>
      </c>
      <c r="E29" s="93">
        <v>-7142420.7429015012</v>
      </c>
      <c r="F29" s="84">
        <f t="shared" si="1"/>
        <v>-4285452.4457409</v>
      </c>
      <c r="G29" s="83">
        <f t="shared" si="2"/>
        <v>-2856968.2971606012</v>
      </c>
      <c r="H29" s="81">
        <f t="shared" si="3"/>
        <v>-3791984.4536432303</v>
      </c>
      <c r="I29" s="82">
        <f t="shared" si="4"/>
        <v>935016.15648262901</v>
      </c>
      <c r="J29" s="83"/>
    </row>
    <row r="30" spans="1:10" ht="12.9" customHeight="1">
      <c r="A30" s="76">
        <f>A29+1</f>
        <v>109</v>
      </c>
      <c r="B30" s="85" t="s">
        <v>40</v>
      </c>
      <c r="C30" s="80"/>
      <c r="D30" s="94"/>
      <c r="E30" s="94"/>
      <c r="F30" s="86">
        <f t="shared" si="1"/>
        <v>0</v>
      </c>
      <c r="G30" s="86">
        <f t="shared" si="2"/>
        <v>0</v>
      </c>
      <c r="H30" s="87">
        <f t="shared" si="3"/>
        <v>0</v>
      </c>
      <c r="I30" s="88">
        <f t="shared" si="4"/>
        <v>0</v>
      </c>
      <c r="J30" s="83"/>
    </row>
    <row r="31" spans="1:10">
      <c r="A31" s="76">
        <v>199</v>
      </c>
      <c r="B31" s="63"/>
      <c r="C31" s="63"/>
      <c r="D31" s="83">
        <f t="shared" ref="D31:I31" si="5">SUM(D22:D30)</f>
        <v>-47910054.27700001</v>
      </c>
      <c r="E31" s="83">
        <f t="shared" si="5"/>
        <v>-16273847.686539978</v>
      </c>
      <c r="F31" s="83">
        <f t="shared" si="5"/>
        <v>-9764308.6119239852</v>
      </c>
      <c r="G31" s="83">
        <f t="shared" si="5"/>
        <v>-6509539.0746159917</v>
      </c>
      <c r="H31" s="83">
        <f t="shared" si="5"/>
        <v>-8639952.7064613402</v>
      </c>
      <c r="I31" s="83">
        <f t="shared" si="5"/>
        <v>2130413.6318453476</v>
      </c>
      <c r="J31" s="83"/>
    </row>
    <row r="32" spans="1:10">
      <c r="D32" s="95"/>
      <c r="E32" s="95"/>
      <c r="F32" s="95"/>
      <c r="G32" s="95"/>
      <c r="H32" s="95"/>
      <c r="J32" s="83"/>
    </row>
    <row r="33" spans="1:10" ht="13.5" customHeight="1" thickBot="1">
      <c r="A33" s="76">
        <v>200</v>
      </c>
      <c r="B33" s="96" t="s">
        <v>130</v>
      </c>
      <c r="C33" s="60"/>
      <c r="D33" s="97">
        <f t="shared" ref="D33:I33" si="6">+D19+D31</f>
        <v>-298481508.00945264</v>
      </c>
      <c r="E33" s="97">
        <f t="shared" si="6"/>
        <v>-101386706.23311082</v>
      </c>
      <c r="F33" s="97">
        <f t="shared" si="6"/>
        <v>-60832023.73986648</v>
      </c>
      <c r="G33" s="97">
        <f t="shared" si="6"/>
        <v>-40554682.493244335</v>
      </c>
      <c r="H33" s="97">
        <f t="shared" si="6"/>
        <v>-53827242.566764504</v>
      </c>
      <c r="I33" s="97">
        <f t="shared" si="6"/>
        <v>13272560.073520161</v>
      </c>
      <c r="J33" s="83"/>
    </row>
    <row r="34" spans="1:10" ht="13.8" thickTop="1">
      <c r="A34" s="76"/>
      <c r="B34" s="98"/>
      <c r="C34" s="98"/>
      <c r="D34" s="83"/>
      <c r="E34" s="83"/>
      <c r="F34" s="83"/>
      <c r="G34" s="83"/>
      <c r="H34" s="83"/>
      <c r="I34" s="83"/>
      <c r="J34" s="83"/>
    </row>
    <row r="35" spans="1:10" ht="12.9" customHeight="1">
      <c r="A35" s="99">
        <v>300</v>
      </c>
      <c r="B35" s="100" t="s">
        <v>131</v>
      </c>
      <c r="C35" s="101"/>
      <c r="D35" s="102"/>
      <c r="E35" s="102"/>
      <c r="F35" s="102"/>
      <c r="G35" s="102"/>
      <c r="H35" s="81"/>
      <c r="J35" s="83"/>
    </row>
    <row r="36" spans="1:10" ht="12.9" customHeight="1">
      <c r="A36" s="99">
        <v>301</v>
      </c>
      <c r="B36" s="79" t="s">
        <v>132</v>
      </c>
      <c r="C36" s="80">
        <v>190</v>
      </c>
      <c r="D36" s="91">
        <v>186258.31</v>
      </c>
      <c r="E36" s="91">
        <v>63267.291449249999</v>
      </c>
      <c r="F36" s="84">
        <f t="shared" ref="F36:F51" si="7">+D36*$I$7</f>
        <v>37960.374869549996</v>
      </c>
      <c r="G36" s="84">
        <f t="shared" ref="G36:G51" si="8">+E36-F36</f>
        <v>25306.916579700002</v>
      </c>
      <c r="H36" s="81">
        <f t="shared" ref="H36:H51" si="9">+G36*$I$8</f>
        <v>33589.254152817099</v>
      </c>
      <c r="I36" s="82">
        <f t="shared" ref="I36:I51" si="10">+G36-H36</f>
        <v>-8282.3375731170963</v>
      </c>
      <c r="J36" s="83"/>
    </row>
    <row r="37" spans="1:10" ht="12.9" customHeight="1">
      <c r="A37" s="99">
        <v>302</v>
      </c>
      <c r="B37" s="79" t="s">
        <v>133</v>
      </c>
      <c r="C37" s="80">
        <v>190</v>
      </c>
      <c r="D37" s="91">
        <v>7766143.3500000006</v>
      </c>
      <c r="E37" s="91">
        <v>2637964.7424112502</v>
      </c>
      <c r="F37" s="84">
        <f t="shared" si="7"/>
        <v>1582778.8454467501</v>
      </c>
      <c r="G37" s="84">
        <f t="shared" si="8"/>
        <v>1055185.8969645002</v>
      </c>
      <c r="H37" s="81">
        <f t="shared" si="9"/>
        <v>1400522.5472643902</v>
      </c>
      <c r="I37" s="82">
        <f t="shared" si="10"/>
        <v>-345336.65029988997</v>
      </c>
      <c r="J37" s="83"/>
    </row>
    <row r="38" spans="1:10">
      <c r="A38" s="99">
        <v>303</v>
      </c>
      <c r="B38" s="79" t="s">
        <v>134</v>
      </c>
      <c r="C38" s="80">
        <v>283</v>
      </c>
      <c r="D38" s="91">
        <v>-378023.27</v>
      </c>
      <c r="E38" s="91">
        <v>-128405.05423725001</v>
      </c>
      <c r="F38" s="84">
        <f t="shared" si="7"/>
        <v>-77043.032542350003</v>
      </c>
      <c r="G38" s="84">
        <f t="shared" si="8"/>
        <v>-51362.021694900002</v>
      </c>
      <c r="H38" s="81">
        <f t="shared" si="9"/>
        <v>-68171.560730412501</v>
      </c>
      <c r="I38" s="82">
        <f t="shared" si="10"/>
        <v>16809.539035512498</v>
      </c>
      <c r="J38" s="83"/>
    </row>
    <row r="39" spans="1:10" ht="12.9" customHeight="1">
      <c r="A39" s="99">
        <v>304</v>
      </c>
      <c r="B39" s="79" t="s">
        <v>135</v>
      </c>
      <c r="C39" s="80">
        <v>190</v>
      </c>
      <c r="D39" s="91">
        <v>530487.19999999995</v>
      </c>
      <c r="E39" s="91">
        <v>180193.23965999999</v>
      </c>
      <c r="F39" s="84">
        <f t="shared" si="7"/>
        <v>108115.94379599998</v>
      </c>
      <c r="G39" s="84">
        <f t="shared" si="8"/>
        <v>72077.295864000014</v>
      </c>
      <c r="H39" s="81">
        <f t="shared" si="9"/>
        <v>95666.439718132926</v>
      </c>
      <c r="I39" s="82">
        <f t="shared" si="10"/>
        <v>-23589.143854132912</v>
      </c>
      <c r="J39" s="83"/>
    </row>
    <row r="40" spans="1:10" ht="12.9" customHeight="1">
      <c r="A40" s="99">
        <v>305</v>
      </c>
      <c r="B40" s="79" t="s">
        <v>136</v>
      </c>
      <c r="C40" s="80">
        <v>190</v>
      </c>
      <c r="D40" s="91">
        <v>128516.5</v>
      </c>
      <c r="E40" s="91">
        <v>43653.842137500003</v>
      </c>
      <c r="F40" s="84">
        <f t="shared" si="7"/>
        <v>26192.305282499998</v>
      </c>
      <c r="G40" s="84">
        <f t="shared" si="8"/>
        <v>17461.536855000006</v>
      </c>
      <c r="H40" s="103">
        <f t="shared" si="9"/>
        <v>23176.272679219088</v>
      </c>
      <c r="I40" s="82">
        <f t="shared" si="10"/>
        <v>-5714.7358242190821</v>
      </c>
      <c r="J40" s="83"/>
    </row>
    <row r="41" spans="1:10" ht="12.9" customHeight="1">
      <c r="A41" s="99">
        <v>306</v>
      </c>
      <c r="B41" s="79" t="s">
        <v>137</v>
      </c>
      <c r="C41" s="80">
        <v>190</v>
      </c>
      <c r="D41" s="91">
        <v>20319.93</v>
      </c>
      <c r="E41" s="91">
        <v>6902.1722227500004</v>
      </c>
      <c r="F41" s="84">
        <f t="shared" si="7"/>
        <v>4141.3033336499993</v>
      </c>
      <c r="G41" s="84">
        <f t="shared" si="8"/>
        <v>2760.8688891000011</v>
      </c>
      <c r="H41" s="103">
        <f t="shared" si="9"/>
        <v>3664.4340493449818</v>
      </c>
      <c r="I41" s="82">
        <f t="shared" si="10"/>
        <v>-903.56516024498069</v>
      </c>
      <c r="J41" s="83"/>
    </row>
    <row r="42" spans="1:10" ht="12.9" customHeight="1">
      <c r="A42" s="99">
        <v>307</v>
      </c>
      <c r="B42" s="79" t="s">
        <v>138</v>
      </c>
      <c r="C42" s="80">
        <v>190</v>
      </c>
      <c r="D42" s="91">
        <v>2992922.5500000003</v>
      </c>
      <c r="E42" s="91">
        <v>1016620.9671712501</v>
      </c>
      <c r="F42" s="84">
        <f t="shared" si="7"/>
        <v>609972.58030274999</v>
      </c>
      <c r="G42" s="84">
        <f t="shared" si="8"/>
        <v>406648.38686850015</v>
      </c>
      <c r="H42" s="103">
        <f t="shared" si="9"/>
        <v>539734.50200234004</v>
      </c>
      <c r="I42" s="82">
        <f t="shared" si="10"/>
        <v>-133086.11513383989</v>
      </c>
      <c r="J42" s="83"/>
    </row>
    <row r="43" spans="1:10" ht="12.9" customHeight="1">
      <c r="A43" s="99">
        <v>308</v>
      </c>
      <c r="B43" s="79" t="s">
        <v>139</v>
      </c>
      <c r="C43" s="80">
        <v>283</v>
      </c>
      <c r="D43" s="91">
        <v>-9890835.7400000002</v>
      </c>
      <c r="E43" s="91">
        <v>-3359669.6299844999</v>
      </c>
      <c r="F43" s="84">
        <f t="shared" si="7"/>
        <v>-2015801.7779907</v>
      </c>
      <c r="G43" s="84">
        <f t="shared" si="8"/>
        <v>-1343867.8519937999</v>
      </c>
      <c r="H43" s="103">
        <f t="shared" si="9"/>
        <v>-1783683.0767691745</v>
      </c>
      <c r="I43" s="82">
        <f t="shared" si="10"/>
        <v>439815.22477537463</v>
      </c>
      <c r="J43" s="83"/>
    </row>
    <row r="44" spans="1:10" ht="12.9" customHeight="1">
      <c r="A44" s="99">
        <v>309</v>
      </c>
      <c r="B44" s="79" t="s">
        <v>140</v>
      </c>
      <c r="C44" s="80">
        <v>190</v>
      </c>
      <c r="D44" s="91">
        <v>10088.17</v>
      </c>
      <c r="E44" s="91">
        <v>3426.69914475</v>
      </c>
      <c r="F44" s="84">
        <f t="shared" si="7"/>
        <v>2056.0194868499998</v>
      </c>
      <c r="G44" s="84">
        <f t="shared" si="8"/>
        <v>1370.6796579000002</v>
      </c>
      <c r="H44" s="103">
        <f t="shared" si="9"/>
        <v>1819.2697338810003</v>
      </c>
      <c r="I44" s="82">
        <f t="shared" si="10"/>
        <v>-448.59007598100015</v>
      </c>
      <c r="J44" s="83"/>
    </row>
    <row r="45" spans="1:10" ht="12.9" customHeight="1">
      <c r="A45" s="99">
        <v>310</v>
      </c>
      <c r="B45" s="79" t="s">
        <v>141</v>
      </c>
      <c r="C45" s="80">
        <v>190</v>
      </c>
      <c r="D45" s="91">
        <v>859042.77</v>
      </c>
      <c r="E45" s="91">
        <v>291795.35289975</v>
      </c>
      <c r="F45" s="84">
        <f t="shared" si="7"/>
        <v>175077.21173985</v>
      </c>
      <c r="G45" s="84">
        <f t="shared" si="8"/>
        <v>116718.1411599</v>
      </c>
      <c r="H45" s="103">
        <f t="shared" si="9"/>
        <v>154917.14667479802</v>
      </c>
      <c r="I45" s="82">
        <f t="shared" si="10"/>
        <v>-38199.005514898017</v>
      </c>
      <c r="J45" s="83"/>
    </row>
    <row r="46" spans="1:10" ht="12.9" customHeight="1">
      <c r="A46" s="99">
        <v>311</v>
      </c>
      <c r="B46" s="79" t="s">
        <v>142</v>
      </c>
      <c r="C46" s="80">
        <v>283</v>
      </c>
      <c r="D46" s="91">
        <v>-985985.08</v>
      </c>
      <c r="E46" s="91">
        <v>-334914.48204899998</v>
      </c>
      <c r="F46" s="84">
        <f t="shared" si="7"/>
        <v>-200948.68922939998</v>
      </c>
      <c r="G46" s="84">
        <f t="shared" si="8"/>
        <v>-133965.7928196</v>
      </c>
      <c r="H46" s="103">
        <f t="shared" si="9"/>
        <v>-177809.53474239993</v>
      </c>
      <c r="I46" s="82">
        <f t="shared" si="10"/>
        <v>43843.741922799934</v>
      </c>
      <c r="J46" s="83"/>
    </row>
    <row r="47" spans="1:10" ht="12.9" customHeight="1">
      <c r="A47" s="99">
        <v>312</v>
      </c>
      <c r="B47" s="79" t="s">
        <v>143</v>
      </c>
      <c r="C47" s="80">
        <v>190</v>
      </c>
      <c r="D47" s="91">
        <v>465927.65</v>
      </c>
      <c r="E47" s="91">
        <v>158263.97451375</v>
      </c>
      <c r="F47" s="84">
        <f t="shared" si="7"/>
        <v>94958.38470825</v>
      </c>
      <c r="G47" s="84">
        <f t="shared" si="8"/>
        <v>63305.5898055</v>
      </c>
      <c r="H47" s="103">
        <f t="shared" si="9"/>
        <v>84023.967857728392</v>
      </c>
      <c r="I47" s="82">
        <f t="shared" si="10"/>
        <v>-20718.378052228392</v>
      </c>
      <c r="J47" s="83"/>
    </row>
    <row r="48" spans="1:10" ht="12.9" customHeight="1">
      <c r="A48" s="99">
        <v>313</v>
      </c>
      <c r="B48" s="79" t="s">
        <v>144</v>
      </c>
      <c r="C48" s="80">
        <v>283</v>
      </c>
      <c r="D48" s="91">
        <v>-1088216.26</v>
      </c>
      <c r="E48" s="91">
        <v>-369639.85811550001</v>
      </c>
      <c r="F48" s="84">
        <f t="shared" si="7"/>
        <v>-221783.91486929997</v>
      </c>
      <c r="G48" s="84">
        <f t="shared" si="8"/>
        <v>-147855.94324620004</v>
      </c>
      <c r="H48" s="103">
        <f t="shared" si="9"/>
        <v>-196245.59317846328</v>
      </c>
      <c r="I48" s="82">
        <f t="shared" si="10"/>
        <v>48389.649932263244</v>
      </c>
      <c r="J48" s="83"/>
    </row>
    <row r="49" spans="1:10" ht="12.9" customHeight="1">
      <c r="A49" s="99">
        <v>314</v>
      </c>
      <c r="B49" s="79" t="s">
        <v>145</v>
      </c>
      <c r="C49" s="80">
        <v>190</v>
      </c>
      <c r="D49" s="91">
        <v>5648113.3200000003</v>
      </c>
      <c r="E49" s="91">
        <v>1918522.891971</v>
      </c>
      <c r="F49" s="84">
        <f t="shared" si="7"/>
        <v>1151113.7351826001</v>
      </c>
      <c r="G49" s="84">
        <f t="shared" si="8"/>
        <v>767409.15678839991</v>
      </c>
      <c r="H49" s="103">
        <f t="shared" si="9"/>
        <v>1018563.4873922755</v>
      </c>
      <c r="I49" s="82">
        <f t="shared" si="10"/>
        <v>-251154.33060387557</v>
      </c>
      <c r="J49" s="83"/>
    </row>
    <row r="50" spans="1:10">
      <c r="A50" s="99">
        <v>315</v>
      </c>
      <c r="B50" s="79" t="s">
        <v>146</v>
      </c>
      <c r="C50" s="80">
        <v>190</v>
      </c>
      <c r="D50" s="91">
        <v>364754.71</v>
      </c>
      <c r="E50" s="91">
        <v>123898.05611925</v>
      </c>
      <c r="F50" s="84">
        <f t="shared" si="7"/>
        <v>74338.833671550005</v>
      </c>
      <c r="G50" s="84">
        <f t="shared" si="8"/>
        <v>49559.222447699998</v>
      </c>
      <c r="H50" s="103">
        <f t="shared" si="9"/>
        <v>65778.749187765614</v>
      </c>
      <c r="I50" s="82">
        <f t="shared" si="10"/>
        <v>-16219.526740065616</v>
      </c>
      <c r="J50" s="83"/>
    </row>
    <row r="51" spans="1:10">
      <c r="A51" s="99">
        <v>316</v>
      </c>
      <c r="B51" s="85" t="s">
        <v>40</v>
      </c>
      <c r="C51" s="104"/>
      <c r="D51" s="105"/>
      <c r="E51" s="105"/>
      <c r="F51" s="84">
        <f t="shared" si="7"/>
        <v>0</v>
      </c>
      <c r="G51" s="86">
        <f t="shared" si="8"/>
        <v>0</v>
      </c>
      <c r="H51" s="81">
        <f t="shared" si="9"/>
        <v>0</v>
      </c>
      <c r="I51" s="82">
        <f t="shared" si="10"/>
        <v>0</v>
      </c>
      <c r="J51" s="83"/>
    </row>
    <row r="52" spans="1:10" ht="12.9" customHeight="1">
      <c r="A52" s="76">
        <v>400</v>
      </c>
      <c r="B52" s="60" t="s">
        <v>147</v>
      </c>
      <c r="C52" s="60"/>
      <c r="D52" s="106">
        <f t="shared" ref="D52:I52" si="11">SUM(D36:D51)</f>
        <v>6629514.1100000003</v>
      </c>
      <c r="E52" s="106">
        <f t="shared" si="11"/>
        <v>2251880.2053142511</v>
      </c>
      <c r="F52" s="106">
        <f t="shared" si="11"/>
        <v>1351128.1231885508</v>
      </c>
      <c r="G52" s="107">
        <f t="shared" si="11"/>
        <v>900752.08212570031</v>
      </c>
      <c r="H52" s="108">
        <f t="shared" si="11"/>
        <v>1195546.3052922424</v>
      </c>
      <c r="I52" s="106">
        <f t="shared" si="11"/>
        <v>-294794.22316654224</v>
      </c>
      <c r="J52" s="83"/>
    </row>
    <row r="53" spans="1:10">
      <c r="A53" s="62"/>
      <c r="B53" s="63"/>
      <c r="C53" s="63"/>
      <c r="D53" s="109"/>
      <c r="E53" s="106">
        <f>+E32+E51</f>
        <v>0</v>
      </c>
      <c r="F53" s="109"/>
      <c r="G53" s="109"/>
      <c r="H53" s="81"/>
      <c r="J53" s="83"/>
    </row>
    <row r="54" spans="1:10" ht="12.9" customHeight="1">
      <c r="A54" s="76">
        <v>500</v>
      </c>
      <c r="B54" s="60" t="s">
        <v>148</v>
      </c>
      <c r="C54" s="60"/>
      <c r="D54" s="106">
        <f>+D33+D52</f>
        <v>-291851993.89945263</v>
      </c>
      <c r="E54" s="106">
        <f>+E33+E52</f>
        <v>-99134826.027796566</v>
      </c>
      <c r="F54" s="106">
        <f>+F33+F52</f>
        <v>-59480895.616677932</v>
      </c>
      <c r="G54" s="106">
        <f>+G33+G52</f>
        <v>-39653930.411118634</v>
      </c>
      <c r="H54" s="106">
        <f>+H33+H52</f>
        <v>-52631696.261472262</v>
      </c>
      <c r="I54" s="106">
        <f>+I33+I52</f>
        <v>12977765.850353619</v>
      </c>
      <c r="J54" s="83"/>
    </row>
    <row r="55" spans="1:10">
      <c r="D55" s="81"/>
      <c r="H55" s="110"/>
      <c r="J55" s="83"/>
    </row>
    <row r="56" spans="1:10">
      <c r="A56" s="49" t="s">
        <v>61</v>
      </c>
      <c r="B56" s="111"/>
      <c r="C56" s="111"/>
      <c r="D56" s="111"/>
      <c r="E56" s="111"/>
      <c r="F56" s="111"/>
      <c r="G56" s="111"/>
      <c r="H56" s="112"/>
      <c r="I56" s="111"/>
      <c r="J56" s="83"/>
    </row>
    <row r="57" spans="1:10" ht="38.1" customHeight="1">
      <c r="A57" s="113" t="s">
        <v>62</v>
      </c>
      <c r="B57" s="265" t="s">
        <v>149</v>
      </c>
      <c r="C57" s="265"/>
      <c r="D57" s="265"/>
      <c r="E57" s="265"/>
      <c r="F57" s="265"/>
      <c r="G57" s="265"/>
      <c r="H57" s="265"/>
      <c r="I57" s="265"/>
      <c r="J57" s="83"/>
    </row>
    <row r="58" spans="1:10" ht="49.95" customHeight="1">
      <c r="A58" s="113" t="s">
        <v>66</v>
      </c>
      <c r="B58" s="265" t="s">
        <v>150</v>
      </c>
      <c r="C58" s="265"/>
      <c r="D58" s="265"/>
      <c r="E58" s="265"/>
      <c r="F58" s="265"/>
      <c r="G58" s="265"/>
      <c r="H58" s="265"/>
      <c r="I58" s="265"/>
      <c r="J58" s="114"/>
    </row>
    <row r="60" spans="1:10">
      <c r="H60" s="115"/>
    </row>
    <row r="61" spans="1:10">
      <c r="H61" s="110"/>
    </row>
    <row r="62" spans="1:10">
      <c r="H62" s="110"/>
    </row>
  </sheetData>
  <mergeCells count="7">
    <mergeCell ref="B58:I58"/>
    <mergeCell ref="A1:I1"/>
    <mergeCell ref="A2:I2"/>
    <mergeCell ref="A3:I3"/>
    <mergeCell ref="A4:I4"/>
    <mergeCell ref="D11:I11"/>
    <mergeCell ref="B57:I57"/>
  </mergeCells>
  <pageMargins left="0.5" right="0.25" top="1" bottom="1" header="0.5" footer="0.5"/>
  <pageSetup scale="69" orientation="portrait" r:id="rId1"/>
  <headerFooter alignWithMargins="0">
    <oddHeader xml:space="preserve">&amp;C&amp;"Times New Roman,Regular"&amp;KFF0000CUI//PRIV&amp;K000000
FOR SETTLEMENT PURPOSES ONLY 
SUBJECT TO RULES 602 AND 606
</oddHeader>
  </headerFooter>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4F919-96D0-439E-B90B-61F26C8CF152}">
  <dimension ref="A1"/>
  <sheetViews>
    <sheetView zoomScale="80" zoomScaleNormal="80" workbookViewId="0">
      <selection activeCell="I35" sqref="I35"/>
    </sheetView>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F74A5-7B10-44A8-8D35-747EFEEF4128}">
  <sheetPr>
    <pageSetUpPr fitToPage="1"/>
  </sheetPr>
  <dimension ref="A2:J34"/>
  <sheetViews>
    <sheetView zoomScale="80" zoomScaleNormal="80" workbookViewId="0">
      <selection activeCell="H25" sqref="H25"/>
    </sheetView>
  </sheetViews>
  <sheetFormatPr defaultColWidth="8.90625" defaultRowHeight="14.4"/>
  <cols>
    <col min="1" max="1" width="25.90625" style="127" bestFit="1" customWidth="1"/>
    <col min="2" max="2" width="15.1796875" style="127" customWidth="1"/>
    <col min="3" max="3" width="11.81640625" style="127" bestFit="1" customWidth="1"/>
    <col min="4" max="4" width="9.54296875" style="127" customWidth="1"/>
    <col min="5" max="5" width="2" style="127" customWidth="1"/>
    <col min="6" max="6" width="11.54296875" style="127" bestFit="1" customWidth="1"/>
    <col min="7" max="7" width="2.90625" style="127" customWidth="1"/>
    <col min="8" max="8" width="16.36328125" style="127" bestFit="1" customWidth="1"/>
    <col min="9" max="9" width="2.90625" style="127" customWidth="1"/>
    <col min="10" max="10" width="16.36328125" style="127" bestFit="1" customWidth="1"/>
    <col min="11" max="16384" width="8.90625" style="127"/>
  </cols>
  <sheetData>
    <row r="2" spans="1:10" ht="21.45" customHeight="1"/>
    <row r="6" spans="1:10" ht="15.6">
      <c r="A6" s="127" t="s">
        <v>241</v>
      </c>
      <c r="C6" s="128">
        <v>-80585038.587700203</v>
      </c>
    </row>
    <row r="7" spans="1:10" ht="15.6">
      <c r="A7" s="127" t="s">
        <v>242</v>
      </c>
      <c r="C7" s="128">
        <v>35676736.427753285</v>
      </c>
    </row>
    <row r="8" spans="1:10">
      <c r="H8" s="234" t="s">
        <v>537</v>
      </c>
      <c r="J8" s="129" t="s">
        <v>320</v>
      </c>
    </row>
    <row r="9" spans="1:10">
      <c r="B9" s="127" t="s">
        <v>314</v>
      </c>
      <c r="C9" s="127" t="s">
        <v>243</v>
      </c>
      <c r="D9" s="127" t="s">
        <v>315</v>
      </c>
      <c r="F9" s="127" t="s">
        <v>316</v>
      </c>
      <c r="H9" s="166"/>
      <c r="J9" s="129"/>
    </row>
    <row r="10" spans="1:10">
      <c r="B10" s="127" t="s">
        <v>244</v>
      </c>
      <c r="C10" s="127" t="s">
        <v>245</v>
      </c>
      <c r="H10" s="166"/>
      <c r="J10" s="129"/>
    </row>
    <row r="11" spans="1:10">
      <c r="B11" s="130">
        <f>'Rpt 260'!I8</f>
        <v>479</v>
      </c>
      <c r="C11" s="130">
        <f>'Rept 260'!I8</f>
        <v>471</v>
      </c>
      <c r="F11" s="177">
        <f>'Report 260'!I8</f>
        <v>-30</v>
      </c>
      <c r="H11" s="166"/>
      <c r="J11" s="129"/>
    </row>
    <row r="12" spans="1:10">
      <c r="A12" s="284" t="s">
        <v>601</v>
      </c>
      <c r="B12" s="127">
        <f>B16</f>
        <v>1.3240824108892537</v>
      </c>
      <c r="C12" s="127">
        <f>C16</f>
        <v>1.3240824108892537</v>
      </c>
      <c r="F12" s="127">
        <f>F16</f>
        <v>1.3240824108892537</v>
      </c>
      <c r="H12" s="166"/>
      <c r="J12" s="129"/>
    </row>
    <row r="13" spans="1:10">
      <c r="A13" s="284"/>
      <c r="B13" s="177">
        <f>B11*B12</f>
        <v>634.23547481595256</v>
      </c>
      <c r="C13" s="177">
        <f>C11*C12</f>
        <v>623.64281552883847</v>
      </c>
      <c r="F13" s="177">
        <f>F11*F12</f>
        <v>-39.722472326677611</v>
      </c>
      <c r="H13" s="166"/>
      <c r="J13" s="131">
        <f>D13+F13+H13</f>
        <v>-39.722472326677611</v>
      </c>
    </row>
    <row r="14" spans="1:10">
      <c r="B14" s="130"/>
      <c r="C14" s="130"/>
      <c r="H14" s="166"/>
      <c r="J14" s="129"/>
    </row>
    <row r="15" spans="1:10">
      <c r="A15" s="127" t="s">
        <v>246</v>
      </c>
      <c r="B15" s="159">
        <f>'Rpt 260'!K10</f>
        <v>-1897713</v>
      </c>
      <c r="C15" s="159">
        <f>'Rept 260'!K10</f>
        <v>-1970243</v>
      </c>
      <c r="D15" s="130"/>
      <c r="F15" s="159">
        <f>'Report 260'!K10</f>
        <v>-1829764</v>
      </c>
      <c r="H15" s="166"/>
      <c r="J15" s="129"/>
    </row>
    <row r="16" spans="1:10">
      <c r="A16" s="127" t="s">
        <v>247</v>
      </c>
      <c r="B16" s="127">
        <f>B34</f>
        <v>1.3240824108892537</v>
      </c>
      <c r="C16" s="127">
        <f>$C34</f>
        <v>1.3240824108892537</v>
      </c>
      <c r="F16" s="127">
        <f>$F34</f>
        <v>1.3240824108892537</v>
      </c>
      <c r="H16" s="166"/>
      <c r="J16" s="129"/>
    </row>
    <row r="17" spans="1:10">
      <c r="A17" s="127" t="s">
        <v>248</v>
      </c>
      <c r="B17" s="160">
        <f>B15*B16</f>
        <v>-2512728.4042158783</v>
      </c>
      <c r="C17" s="160">
        <f>C15*C16</f>
        <v>-2608764.1014776761</v>
      </c>
      <c r="D17" s="130">
        <f>B17-C17</f>
        <v>96035.69726179773</v>
      </c>
      <c r="F17" s="160">
        <f>F15*F16</f>
        <v>-2422758.3284783643</v>
      </c>
      <c r="H17" s="131">
        <f>'BHSC SC ARAM'!I47</f>
        <v>-128526.53461151422</v>
      </c>
      <c r="J17" s="131">
        <f>D17+F17+H17</f>
        <v>-2455249.1658280808</v>
      </c>
    </row>
    <row r="18" spans="1:10">
      <c r="A18" s="127" t="s">
        <v>249</v>
      </c>
      <c r="B18" s="132">
        <f>B17/C6*C7</f>
        <v>1112439.1147890049</v>
      </c>
      <c r="C18" s="132">
        <f>C17/$C6*$C7</f>
        <v>1154956.1913941852</v>
      </c>
      <c r="D18" s="132">
        <f>B18-C18</f>
        <v>-42517.076605180278</v>
      </c>
      <c r="E18" s="132"/>
      <c r="F18" s="132">
        <f>F17/$C6*$C7</f>
        <v>1072607.419790447</v>
      </c>
      <c r="G18" s="132"/>
      <c r="H18" s="167"/>
      <c r="I18" s="132"/>
      <c r="J18" s="133">
        <f>D18+F18+H18</f>
        <v>1030090.3431852667</v>
      </c>
    </row>
    <row r="19" spans="1:10" ht="15" thickBot="1">
      <c r="A19" s="134" t="s">
        <v>250</v>
      </c>
      <c r="B19" s="135">
        <f>SUM(B17:B18)</f>
        <v>-1400289.2894268734</v>
      </c>
      <c r="C19" s="135">
        <f>SUM(C17:C18)</f>
        <v>-1453807.9100834909</v>
      </c>
      <c r="D19" s="135">
        <f>B19-C19</f>
        <v>53518.620656617451</v>
      </c>
      <c r="E19" s="132"/>
      <c r="F19" s="135">
        <f>SUM(F17:F18)</f>
        <v>-1350150.9086879173</v>
      </c>
      <c r="G19" s="132"/>
      <c r="H19" s="168"/>
      <c r="I19" s="132"/>
      <c r="J19" s="136">
        <f>D19+F19</f>
        <v>-1296632.2880312998</v>
      </c>
    </row>
    <row r="20" spans="1:10" ht="15" thickTop="1"/>
    <row r="28" spans="1:10" ht="15.6">
      <c r="B28" s="137"/>
    </row>
    <row r="29" spans="1:10" ht="15.6">
      <c r="A29" s="127" t="s">
        <v>251</v>
      </c>
      <c r="B29" s="137">
        <v>4.3999999999999997E-2</v>
      </c>
      <c r="C29" s="137">
        <v>4.3999999999999997E-2</v>
      </c>
      <c r="F29" s="137">
        <v>4.3999999999999997E-2</v>
      </c>
    </row>
    <row r="30" spans="1:10" ht="15.6">
      <c r="A30" s="127" t="s">
        <v>252</v>
      </c>
      <c r="B30" s="137">
        <v>0.21</v>
      </c>
      <c r="C30" s="137">
        <v>0.21</v>
      </c>
      <c r="F30" s="137">
        <v>0.21</v>
      </c>
    </row>
    <row r="31" spans="1:10" ht="15.6">
      <c r="A31" s="127" t="s">
        <v>253</v>
      </c>
      <c r="B31" s="137">
        <f>-B29*B30</f>
        <v>-9.2399999999999999E-3</v>
      </c>
      <c r="C31" s="137">
        <f>-C29*C30</f>
        <v>-9.2399999999999999E-3</v>
      </c>
      <c r="F31" s="137">
        <f>-F29*F30</f>
        <v>-9.2399999999999999E-3</v>
      </c>
    </row>
    <row r="32" spans="1:10" ht="15.6">
      <c r="A32" s="127" t="s">
        <v>254</v>
      </c>
      <c r="B32" s="137">
        <f>SUM(B29:B31)</f>
        <v>0.24476000000000001</v>
      </c>
      <c r="C32" s="137">
        <f>SUM(C29:C31)</f>
        <v>0.24476000000000001</v>
      </c>
      <c r="F32" s="137">
        <f>SUM(F29:F31)</f>
        <v>0.24476000000000001</v>
      </c>
    </row>
    <row r="33" spans="1:6" ht="15.6">
      <c r="B33" s="137"/>
      <c r="C33" s="137"/>
      <c r="F33" s="137"/>
    </row>
    <row r="34" spans="1:6">
      <c r="A34" s="127" t="s">
        <v>255</v>
      </c>
      <c r="B34" s="127">
        <f>1/SUM(1-B32)</f>
        <v>1.3240824108892537</v>
      </c>
      <c r="C34" s="127">
        <f>1/SUM(1-C32)</f>
        <v>1.3240824108892537</v>
      </c>
      <c r="F34" s="127">
        <f>1/SUM(1-F32)</f>
        <v>1.3240824108892537</v>
      </c>
    </row>
  </sheetData>
  <pageMargins left="0.7" right="0.7" top="0.75" bottom="0.75" header="0.3" footer="0.3"/>
  <pageSetup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45A65-CC9D-46EB-B1FC-1BE367873F93}">
  <sheetPr>
    <pageSetUpPr fitToPage="1"/>
  </sheetPr>
  <dimension ref="A1:I63"/>
  <sheetViews>
    <sheetView zoomScale="80" zoomScaleNormal="80" workbookViewId="0">
      <pane xSplit="1" ySplit="1" topLeftCell="B17" activePane="bottomRight" state="frozen"/>
      <selection activeCell="I35" sqref="I35"/>
      <selection pane="topRight" activeCell="I35" sqref="I35"/>
      <selection pane="bottomLeft" activeCell="I35" sqref="I35"/>
      <selection pane="bottomRight" activeCell="I47" sqref="I47"/>
    </sheetView>
  </sheetViews>
  <sheetFormatPr defaultRowHeight="14.4"/>
  <cols>
    <col min="1" max="1" width="44.6328125" style="236" bestFit="1" customWidth="1"/>
    <col min="2" max="2" width="11.90625" style="236" bestFit="1" customWidth="1"/>
    <col min="3" max="3" width="11.08984375" style="236" bestFit="1" customWidth="1"/>
    <col min="4" max="4" width="16.6328125" style="236" bestFit="1" customWidth="1"/>
    <col min="5" max="5" width="11.1796875" style="236" bestFit="1" customWidth="1"/>
    <col min="6" max="6" width="17.7265625" style="236" bestFit="1" customWidth="1"/>
    <col min="7" max="8" width="16.81640625" style="236" bestFit="1" customWidth="1"/>
    <col min="9" max="9" width="12.54296875" style="236" bestFit="1" customWidth="1"/>
    <col min="10" max="16384" width="8.7265625" style="236"/>
  </cols>
  <sheetData>
    <row r="1" spans="1:9">
      <c r="A1" s="235" t="s">
        <v>321</v>
      </c>
      <c r="B1" s="235" t="s">
        <v>323</v>
      </c>
      <c r="C1" s="235" t="s">
        <v>324</v>
      </c>
      <c r="D1" s="235" t="s">
        <v>325</v>
      </c>
      <c r="E1" s="235" t="s">
        <v>326</v>
      </c>
      <c r="F1" s="235" t="s">
        <v>327</v>
      </c>
      <c r="G1" s="235" t="s">
        <v>328</v>
      </c>
      <c r="H1" s="235" t="s">
        <v>331</v>
      </c>
      <c r="I1" s="235" t="s">
        <v>482</v>
      </c>
    </row>
    <row r="2" spans="1:9">
      <c r="A2" s="237" t="s">
        <v>538</v>
      </c>
      <c r="B2" s="237"/>
      <c r="C2" s="237"/>
      <c r="D2" s="237"/>
      <c r="E2" s="237"/>
      <c r="F2" s="237"/>
      <c r="G2" s="237"/>
      <c r="H2" s="237"/>
      <c r="I2" s="237"/>
    </row>
    <row r="3" spans="1:9">
      <c r="A3" s="237"/>
      <c r="B3" s="237"/>
      <c r="C3" s="237"/>
      <c r="D3" s="237"/>
      <c r="E3" s="237"/>
      <c r="F3" s="237"/>
      <c r="G3" s="237"/>
      <c r="H3" s="237"/>
      <c r="I3" s="237"/>
    </row>
    <row r="4" spans="1:9">
      <c r="A4" s="237" t="s">
        <v>259</v>
      </c>
      <c r="B4" s="237"/>
      <c r="C4" s="237"/>
      <c r="D4" s="237"/>
      <c r="E4" s="237"/>
      <c r="F4" s="237"/>
      <c r="G4" s="237"/>
      <c r="H4" s="237"/>
      <c r="I4" s="237"/>
    </row>
    <row r="5" spans="1:9">
      <c r="A5" s="237" t="s">
        <v>163</v>
      </c>
      <c r="B5" s="237"/>
      <c r="C5" s="237"/>
      <c r="D5" s="237"/>
      <c r="E5" s="237"/>
      <c r="F5" s="237"/>
      <c r="G5" s="237"/>
      <c r="H5" s="237"/>
      <c r="I5" s="237"/>
    </row>
    <row r="6" spans="1:9">
      <c r="A6" s="237" t="s">
        <v>539</v>
      </c>
      <c r="B6" s="237"/>
      <c r="C6" s="237"/>
      <c r="D6" s="237"/>
      <c r="E6" s="237"/>
      <c r="F6" s="237"/>
      <c r="G6" s="237"/>
      <c r="H6" s="237"/>
      <c r="I6" s="237"/>
    </row>
    <row r="7" spans="1:9">
      <c r="A7" s="237" t="s">
        <v>540</v>
      </c>
      <c r="B7" s="237"/>
      <c r="C7" s="237"/>
      <c r="D7" s="237"/>
      <c r="E7" s="237"/>
      <c r="F7" s="237"/>
      <c r="G7" s="237"/>
      <c r="H7" s="237"/>
      <c r="I7" s="237"/>
    </row>
    <row r="8" spans="1:9">
      <c r="A8" s="238" t="s">
        <v>339</v>
      </c>
      <c r="B8" s="237"/>
      <c r="C8" s="237"/>
      <c r="D8" s="237"/>
      <c r="E8" s="237"/>
      <c r="F8" s="237"/>
      <c r="G8" s="237"/>
      <c r="H8" s="237"/>
      <c r="I8" s="237"/>
    </row>
    <row r="9" spans="1:9">
      <c r="A9" s="235" t="s">
        <v>541</v>
      </c>
      <c r="B9" s="239">
        <v>23701588.489999998</v>
      </c>
      <c r="C9" s="239">
        <v>0</v>
      </c>
      <c r="D9" s="239">
        <v>0</v>
      </c>
      <c r="E9" s="239">
        <v>0</v>
      </c>
      <c r="F9" s="239">
        <v>0</v>
      </c>
      <c r="G9" s="239">
        <v>0</v>
      </c>
      <c r="H9" s="239">
        <v>0</v>
      </c>
      <c r="I9" s="239">
        <v>23701588.489999998</v>
      </c>
    </row>
    <row r="10" spans="1:9">
      <c r="A10" s="235" t="s">
        <v>542</v>
      </c>
      <c r="B10" s="239">
        <v>0</v>
      </c>
      <c r="C10" s="239">
        <v>0</v>
      </c>
      <c r="D10" s="239">
        <v>0</v>
      </c>
      <c r="E10" s="239">
        <v>0</v>
      </c>
      <c r="F10" s="239">
        <v>0</v>
      </c>
      <c r="G10" s="239">
        <v>0</v>
      </c>
      <c r="H10" s="239">
        <v>0</v>
      </c>
      <c r="I10" s="239">
        <v>0</v>
      </c>
    </row>
    <row r="11" spans="1:9">
      <c r="A11" s="235" t="s">
        <v>543</v>
      </c>
      <c r="B11" s="239">
        <v>23701588.489999998</v>
      </c>
      <c r="C11" s="239">
        <v>0</v>
      </c>
      <c r="D11" s="239">
        <v>-68.61</v>
      </c>
      <c r="E11" s="239">
        <v>0</v>
      </c>
      <c r="F11" s="239">
        <v>0</v>
      </c>
      <c r="G11" s="239">
        <v>0</v>
      </c>
      <c r="H11" s="239">
        <v>0</v>
      </c>
      <c r="I11" s="239">
        <v>23701519.879999999</v>
      </c>
    </row>
    <row r="12" spans="1:9">
      <c r="A12" s="240" t="s">
        <v>339</v>
      </c>
      <c r="B12" s="235"/>
      <c r="C12" s="235"/>
      <c r="D12" s="235"/>
      <c r="E12" s="235"/>
      <c r="F12" s="235"/>
      <c r="G12" s="235"/>
      <c r="H12" s="235"/>
      <c r="I12" s="235"/>
    </row>
    <row r="14" spans="1:9">
      <c r="A14" s="236" t="s">
        <v>544</v>
      </c>
      <c r="B14" s="241">
        <v>4977333.58</v>
      </c>
      <c r="C14" s="241">
        <v>0</v>
      </c>
      <c r="D14" s="241">
        <v>-14.41</v>
      </c>
      <c r="E14" s="241">
        <v>0</v>
      </c>
      <c r="F14" s="241">
        <v>0</v>
      </c>
      <c r="G14" s="241">
        <v>0</v>
      </c>
      <c r="H14" s="241">
        <v>0</v>
      </c>
      <c r="I14" s="241">
        <v>4977319.17</v>
      </c>
    </row>
    <row r="15" spans="1:9">
      <c r="A15" s="236" t="s">
        <v>545</v>
      </c>
      <c r="B15" s="241">
        <v>1320904.33</v>
      </c>
      <c r="C15" s="241">
        <v>82471.59</v>
      </c>
      <c r="D15" s="241">
        <v>-13109.46</v>
      </c>
      <c r="E15" s="241">
        <v>0</v>
      </c>
      <c r="F15" s="241">
        <v>0</v>
      </c>
      <c r="G15" s="241">
        <v>368892.57</v>
      </c>
      <c r="H15" s="241">
        <v>-53614.51</v>
      </c>
      <c r="I15" s="241">
        <v>1705544.52</v>
      </c>
    </row>
    <row r="16" spans="1:9">
      <c r="A16" s="236" t="s">
        <v>546</v>
      </c>
      <c r="B16" s="241">
        <v>-225434.8</v>
      </c>
      <c r="C16" s="241">
        <v>-292626.62</v>
      </c>
      <c r="D16" s="241">
        <v>528.80999999999995</v>
      </c>
      <c r="E16" s="241">
        <v>0</v>
      </c>
      <c r="F16" s="241">
        <v>0</v>
      </c>
      <c r="G16" s="241">
        <v>38531.51</v>
      </c>
      <c r="H16" s="241">
        <v>11259.06</v>
      </c>
      <c r="I16" s="241">
        <v>-467742.04</v>
      </c>
    </row>
    <row r="17" spans="1:9">
      <c r="A17" s="242" t="s">
        <v>547</v>
      </c>
      <c r="B17" s="243">
        <v>6072803.1100000003</v>
      </c>
      <c r="C17" s="243">
        <v>-210155.03</v>
      </c>
      <c r="D17" s="243">
        <v>-12595.06</v>
      </c>
      <c r="E17" s="243">
        <v>0</v>
      </c>
      <c r="F17" s="243">
        <v>0</v>
      </c>
      <c r="G17" s="243">
        <v>407424.08</v>
      </c>
      <c r="H17" s="243">
        <v>-42355.45</v>
      </c>
      <c r="I17" s="243">
        <v>6215121.6500000004</v>
      </c>
    </row>
    <row r="18" spans="1:9">
      <c r="A18" s="244" t="s">
        <v>339</v>
      </c>
    </row>
    <row r="19" spans="1:9">
      <c r="A19" s="236" t="s">
        <v>548</v>
      </c>
    </row>
    <row r="20" spans="1:9">
      <c r="A20" s="236" t="s">
        <v>549</v>
      </c>
      <c r="B20" s="241">
        <v>6605.82</v>
      </c>
      <c r="C20" s="241">
        <v>0</v>
      </c>
      <c r="D20" s="241">
        <v>-988.42</v>
      </c>
      <c r="E20" s="241">
        <v>0</v>
      </c>
      <c r="F20" s="241">
        <v>0</v>
      </c>
      <c r="G20" s="241">
        <v>0</v>
      </c>
      <c r="H20" s="241">
        <v>0</v>
      </c>
      <c r="I20" s="241">
        <v>5617.4</v>
      </c>
    </row>
    <row r="21" spans="1:9">
      <c r="A21" s="236" t="s">
        <v>550</v>
      </c>
      <c r="B21" s="241">
        <v>1351.31</v>
      </c>
      <c r="C21" s="241">
        <v>0</v>
      </c>
      <c r="D21" s="241">
        <v>-1548.63</v>
      </c>
      <c r="E21" s="241">
        <v>0</v>
      </c>
      <c r="F21" s="241">
        <v>0</v>
      </c>
      <c r="G21" s="241">
        <v>0</v>
      </c>
      <c r="H21" s="241">
        <v>0</v>
      </c>
      <c r="I21" s="241">
        <v>-197.32</v>
      </c>
    </row>
    <row r="22" spans="1:9">
      <c r="A22" s="236" t="s">
        <v>551</v>
      </c>
      <c r="B22" s="241">
        <v>10575.12</v>
      </c>
      <c r="C22" s="241">
        <v>0</v>
      </c>
      <c r="D22" s="241">
        <v>-0.08</v>
      </c>
      <c r="E22" s="241">
        <v>0</v>
      </c>
      <c r="F22" s="241">
        <v>0</v>
      </c>
      <c r="G22" s="241">
        <v>0</v>
      </c>
      <c r="H22" s="241">
        <v>0</v>
      </c>
      <c r="I22" s="241">
        <v>10575.04</v>
      </c>
    </row>
    <row r="23" spans="1:9">
      <c r="A23" s="236" t="s">
        <v>552</v>
      </c>
      <c r="B23" s="241">
        <v>24461.63</v>
      </c>
      <c r="C23" s="241">
        <v>0</v>
      </c>
      <c r="D23" s="241">
        <v>0</v>
      </c>
      <c r="E23" s="241">
        <v>0</v>
      </c>
      <c r="F23" s="241">
        <v>0</v>
      </c>
      <c r="G23" s="241">
        <v>0</v>
      </c>
      <c r="H23" s="241">
        <v>0</v>
      </c>
      <c r="I23" s="241">
        <v>24461.63</v>
      </c>
    </row>
    <row r="24" spans="1:9">
      <c r="A24" s="236" t="s">
        <v>553</v>
      </c>
      <c r="B24" s="241">
        <v>23609.439999999999</v>
      </c>
      <c r="C24" s="241">
        <v>0</v>
      </c>
      <c r="D24" s="241">
        <v>1352.41</v>
      </c>
      <c r="E24" s="241">
        <v>0</v>
      </c>
      <c r="F24" s="241">
        <v>0</v>
      </c>
      <c r="G24" s="241">
        <v>0</v>
      </c>
      <c r="H24" s="241">
        <v>0</v>
      </c>
      <c r="I24" s="241">
        <v>24961.85</v>
      </c>
    </row>
    <row r="25" spans="1:9">
      <c r="A25" s="236" t="s">
        <v>554</v>
      </c>
      <c r="B25" s="241">
        <v>37278.9</v>
      </c>
      <c r="C25" s="241">
        <v>0</v>
      </c>
      <c r="D25" s="241">
        <v>0</v>
      </c>
      <c r="E25" s="241">
        <v>0</v>
      </c>
      <c r="F25" s="241">
        <v>0</v>
      </c>
      <c r="G25" s="241">
        <v>0</v>
      </c>
      <c r="H25" s="241">
        <v>0</v>
      </c>
      <c r="I25" s="241">
        <v>37278.9</v>
      </c>
    </row>
    <row r="26" spans="1:9">
      <c r="A26" s="236" t="s">
        <v>555</v>
      </c>
      <c r="B26" s="241">
        <v>-16387.009999999998</v>
      </c>
      <c r="C26" s="241">
        <v>0</v>
      </c>
      <c r="D26" s="241">
        <v>0.1</v>
      </c>
      <c r="E26" s="241">
        <v>0</v>
      </c>
      <c r="F26" s="241">
        <v>0</v>
      </c>
      <c r="G26" s="241">
        <v>0</v>
      </c>
      <c r="H26" s="241">
        <v>0</v>
      </c>
      <c r="I26" s="241">
        <v>-16386.91</v>
      </c>
    </row>
    <row r="27" spans="1:9">
      <c r="A27" s="242" t="s">
        <v>556</v>
      </c>
      <c r="B27" s="243">
        <v>87495.21</v>
      </c>
      <c r="C27" s="243">
        <v>0</v>
      </c>
      <c r="D27" s="243">
        <v>-1184.6199999999999</v>
      </c>
      <c r="E27" s="243">
        <v>0</v>
      </c>
      <c r="F27" s="243">
        <v>0</v>
      </c>
      <c r="G27" s="243">
        <v>0</v>
      </c>
      <c r="H27" s="243">
        <v>0</v>
      </c>
      <c r="I27" s="243">
        <v>86310.59</v>
      </c>
    </row>
    <row r="28" spans="1:9">
      <c r="A28" s="244" t="s">
        <v>339</v>
      </c>
    </row>
    <row r="29" spans="1:9">
      <c r="A29" s="236" t="s">
        <v>557</v>
      </c>
    </row>
    <row r="30" spans="1:9">
      <c r="A30" s="236" t="s">
        <v>558</v>
      </c>
      <c r="B30" s="241">
        <v>-5212377</v>
      </c>
      <c r="C30" s="241">
        <v>0</v>
      </c>
      <c r="D30" s="241">
        <v>0</v>
      </c>
      <c r="E30" s="241">
        <v>0</v>
      </c>
      <c r="F30" s="241">
        <v>0</v>
      </c>
      <c r="G30" s="241">
        <v>0</v>
      </c>
      <c r="H30" s="241">
        <v>0</v>
      </c>
      <c r="I30" s="241">
        <v>-5212377</v>
      </c>
    </row>
    <row r="31" spans="1:9">
      <c r="A31" s="242" t="s">
        <v>559</v>
      </c>
      <c r="B31" s="243">
        <v>-5212377</v>
      </c>
      <c r="C31" s="243">
        <v>0</v>
      </c>
      <c r="D31" s="243">
        <v>0</v>
      </c>
      <c r="E31" s="243">
        <v>0</v>
      </c>
      <c r="F31" s="243">
        <v>0</v>
      </c>
      <c r="G31" s="243">
        <v>0</v>
      </c>
      <c r="H31" s="243">
        <v>0</v>
      </c>
      <c r="I31" s="243">
        <v>-5212377</v>
      </c>
    </row>
    <row r="32" spans="1:9">
      <c r="A32" s="244" t="s">
        <v>339</v>
      </c>
    </row>
    <row r="33" spans="1:9">
      <c r="A33" s="236" t="s">
        <v>560</v>
      </c>
      <c r="B33" s="241">
        <v>6593.02</v>
      </c>
      <c r="C33" s="241">
        <v>0</v>
      </c>
      <c r="D33" s="241">
        <v>-4290.6099999999997</v>
      </c>
      <c r="E33" s="241">
        <v>0</v>
      </c>
      <c r="F33" s="241">
        <v>0</v>
      </c>
      <c r="G33" s="241">
        <v>0</v>
      </c>
      <c r="H33" s="241">
        <v>0</v>
      </c>
      <c r="I33" s="241">
        <v>2302.41</v>
      </c>
    </row>
    <row r="34" spans="1:9">
      <c r="A34" s="236" t="s">
        <v>561</v>
      </c>
      <c r="B34" s="241">
        <v>-109757.97</v>
      </c>
      <c r="C34" s="241">
        <v>-5424.57</v>
      </c>
      <c r="D34" s="241">
        <v>3460.38</v>
      </c>
      <c r="E34" s="241">
        <v>0</v>
      </c>
      <c r="F34" s="241">
        <v>0</v>
      </c>
      <c r="G34" s="241">
        <v>14653.78</v>
      </c>
      <c r="H34" s="241">
        <v>0</v>
      </c>
      <c r="I34" s="241">
        <v>-97068.38</v>
      </c>
    </row>
    <row r="35" spans="1:9">
      <c r="A35" s="236" t="s">
        <v>562</v>
      </c>
      <c r="B35" s="241">
        <v>-1126848.58</v>
      </c>
      <c r="C35" s="241">
        <v>0</v>
      </c>
      <c r="D35" s="241">
        <v>0</v>
      </c>
      <c r="E35" s="241">
        <v>0</v>
      </c>
      <c r="F35" s="241">
        <v>0</v>
      </c>
      <c r="G35" s="241">
        <v>0</v>
      </c>
      <c r="H35" s="241">
        <v>0</v>
      </c>
      <c r="I35" s="241">
        <v>-1126848.58</v>
      </c>
    </row>
    <row r="36" spans="1:9">
      <c r="A36" s="236" t="s">
        <v>563</v>
      </c>
      <c r="B36" s="241">
        <v>0</v>
      </c>
      <c r="C36" s="241">
        <v>274204.15000000002</v>
      </c>
      <c r="D36" s="241">
        <v>0</v>
      </c>
      <c r="E36" s="241">
        <v>0</v>
      </c>
      <c r="F36" s="241">
        <v>0</v>
      </c>
      <c r="G36" s="241">
        <v>-115998.99</v>
      </c>
      <c r="H36" s="241">
        <v>-299.18</v>
      </c>
      <c r="I36" s="241">
        <v>157905.98000000001</v>
      </c>
    </row>
    <row r="37" spans="1:9">
      <c r="A37" s="242" t="s">
        <v>564</v>
      </c>
      <c r="B37" s="243">
        <v>-282092.21000000002</v>
      </c>
      <c r="C37" s="243">
        <v>58624.55</v>
      </c>
      <c r="D37" s="243">
        <v>-14609.91</v>
      </c>
      <c r="E37" s="243">
        <v>0</v>
      </c>
      <c r="F37" s="243">
        <v>0</v>
      </c>
      <c r="G37" s="243">
        <v>306078.87</v>
      </c>
      <c r="H37" s="243">
        <v>-42654.63</v>
      </c>
      <c r="I37" s="243">
        <v>25346.67</v>
      </c>
    </row>
    <row r="38" spans="1:9">
      <c r="A38" s="236" t="s">
        <v>565</v>
      </c>
      <c r="B38" s="241">
        <v>-246730.1</v>
      </c>
      <c r="C38" s="241">
        <v>0</v>
      </c>
      <c r="D38" s="241">
        <v>0</v>
      </c>
      <c r="E38" s="241">
        <v>3662</v>
      </c>
      <c r="F38" s="241">
        <v>0</v>
      </c>
      <c r="G38" s="241">
        <v>0</v>
      </c>
      <c r="H38" s="241">
        <v>0</v>
      </c>
      <c r="I38" s="241">
        <v>-243068.1</v>
      </c>
    </row>
    <row r="39" spans="1:9">
      <c r="A39" s="242" t="s">
        <v>566</v>
      </c>
      <c r="B39" s="243">
        <v>-528822.31000000006</v>
      </c>
      <c r="C39" s="243">
        <v>58624.55</v>
      </c>
      <c r="D39" s="243">
        <v>-14609.91</v>
      </c>
      <c r="E39" s="243">
        <v>3662</v>
      </c>
      <c r="F39" s="243">
        <v>0</v>
      </c>
      <c r="G39" s="243">
        <v>306078.87</v>
      </c>
      <c r="H39" s="243">
        <v>-42654.63</v>
      </c>
      <c r="I39" s="243">
        <v>-217721.43</v>
      </c>
    </row>
    <row r="40" spans="1:9">
      <c r="A40" s="236" t="s">
        <v>567</v>
      </c>
      <c r="B40" s="241">
        <v>-528822.37</v>
      </c>
      <c r="C40" s="241">
        <v>58624.56</v>
      </c>
      <c r="D40" s="241">
        <v>-14609.87</v>
      </c>
      <c r="E40" s="241">
        <v>3662</v>
      </c>
      <c r="F40" s="241">
        <v>0</v>
      </c>
      <c r="G40" s="241">
        <v>306078.87</v>
      </c>
      <c r="H40" s="241">
        <v>-42654.63</v>
      </c>
      <c r="I40" s="241">
        <v>-217721.44</v>
      </c>
    </row>
    <row r="41" spans="1:9">
      <c r="A41" s="236" t="s">
        <v>568</v>
      </c>
      <c r="B41" s="241">
        <v>0.06</v>
      </c>
      <c r="C41" s="241">
        <v>-0.01</v>
      </c>
      <c r="D41" s="241">
        <v>-0.04</v>
      </c>
      <c r="E41" s="241">
        <v>0</v>
      </c>
      <c r="F41" s="241">
        <v>0</v>
      </c>
      <c r="G41" s="241">
        <v>0</v>
      </c>
      <c r="H41" s="241">
        <v>0</v>
      </c>
      <c r="I41" s="241">
        <v>0.01</v>
      </c>
    </row>
    <row r="42" spans="1:9">
      <c r="A42" s="236" t="s">
        <v>569</v>
      </c>
      <c r="B42" s="244" t="s">
        <v>570</v>
      </c>
      <c r="C42" s="236">
        <v>0</v>
      </c>
      <c r="D42" s="236">
        <v>0</v>
      </c>
      <c r="E42" s="236">
        <v>0</v>
      </c>
      <c r="F42" s="236">
        <v>0</v>
      </c>
      <c r="G42" s="236">
        <v>0</v>
      </c>
      <c r="H42" s="236">
        <v>0</v>
      </c>
      <c r="I42" s="244" t="s">
        <v>571</v>
      </c>
    </row>
    <row r="43" spans="1:9">
      <c r="A43" s="236" t="s">
        <v>572</v>
      </c>
      <c r="B43" s="244" t="s">
        <v>570</v>
      </c>
      <c r="C43" s="236">
        <v>2.4729999999999999E-3</v>
      </c>
      <c r="D43" s="244" t="s">
        <v>573</v>
      </c>
      <c r="E43" s="236">
        <v>1.55E-4</v>
      </c>
      <c r="F43" s="236">
        <v>0</v>
      </c>
      <c r="G43" s="236">
        <v>1.2914E-2</v>
      </c>
      <c r="H43" s="244" t="s">
        <v>574</v>
      </c>
      <c r="I43" s="244" t="s">
        <v>571</v>
      </c>
    </row>
    <row r="44" spans="1:9">
      <c r="B44" s="241"/>
    </row>
    <row r="45" spans="1:9">
      <c r="A45" s="245"/>
      <c r="B45" s="241"/>
      <c r="H45" s="236" t="s">
        <v>585</v>
      </c>
      <c r="I45" s="241">
        <f>I34</f>
        <v>-97068.38</v>
      </c>
    </row>
    <row r="46" spans="1:9">
      <c r="A46" s="245" t="s">
        <v>575</v>
      </c>
      <c r="B46" s="246">
        <f>B58*0.79</f>
        <v>267812.20410000003</v>
      </c>
      <c r="C46" s="247" t="s">
        <v>576</v>
      </c>
      <c r="H46" s="236" t="s">
        <v>586</v>
      </c>
      <c r="I46" s="236">
        <f>'2023 ARAM and 2022 True Up'!F34</f>
        <v>1.3240824108892537</v>
      </c>
    </row>
    <row r="47" spans="1:9">
      <c r="A47" s="248" t="s">
        <v>577</v>
      </c>
      <c r="B47" s="249">
        <f>B37-B46</f>
        <v>-549904.41410000005</v>
      </c>
      <c r="H47" s="236" t="s">
        <v>587</v>
      </c>
      <c r="I47" s="241">
        <f>I45*I46</f>
        <v>-128526.53461151422</v>
      </c>
    </row>
    <row r="48" spans="1:9">
      <c r="A48" s="245"/>
      <c r="B48" s="241">
        <f>B47</f>
        <v>-549904.41410000005</v>
      </c>
      <c r="E48" s="241"/>
      <c r="F48" s="241"/>
    </row>
    <row r="49" spans="1:6">
      <c r="A49" s="245"/>
      <c r="B49" s="241"/>
      <c r="E49" s="241"/>
      <c r="F49" s="241"/>
    </row>
    <row r="50" spans="1:6" ht="15.6">
      <c r="A50" s="245" t="s">
        <v>578</v>
      </c>
      <c r="B50" s="250">
        <v>-558424.35952000029</v>
      </c>
      <c r="D50" s="241"/>
      <c r="F50" s="241"/>
    </row>
    <row r="51" spans="1:6" ht="15.6">
      <c r="A51" s="245"/>
      <c r="B51" s="241"/>
      <c r="F51" s="250"/>
    </row>
    <row r="52" spans="1:6">
      <c r="A52" s="245" t="s">
        <v>579</v>
      </c>
      <c r="B52" s="251">
        <f>B48-B50</f>
        <v>8519.9454200002365</v>
      </c>
      <c r="D52" s="246"/>
      <c r="F52" s="241"/>
    </row>
    <row r="53" spans="1:6">
      <c r="A53" s="245"/>
    </row>
    <row r="54" spans="1:6">
      <c r="A54" s="245"/>
      <c r="B54" s="241"/>
    </row>
    <row r="55" spans="1:6">
      <c r="A55" s="245"/>
      <c r="B55" s="246"/>
    </row>
    <row r="56" spans="1:6" ht="15.6">
      <c r="A56" s="245" t="s">
        <v>580</v>
      </c>
      <c r="B56" s="252">
        <v>-109757.96999999999</v>
      </c>
    </row>
    <row r="57" spans="1:6" ht="15.6">
      <c r="A57" s="245" t="s">
        <v>581</v>
      </c>
      <c r="B57" s="252">
        <v>-1492040.4100000001</v>
      </c>
    </row>
    <row r="58" spans="1:6" ht="15.6">
      <c r="A58" s="245" t="s">
        <v>582</v>
      </c>
      <c r="B58" s="252">
        <v>339002.79000000004</v>
      </c>
    </row>
    <row r="59" spans="1:6" ht="15.6">
      <c r="A59" s="245" t="s">
        <v>583</v>
      </c>
      <c r="B59" s="253">
        <v>282217.46999999997</v>
      </c>
    </row>
    <row r="60" spans="1:6" ht="15.6">
      <c r="A60" s="245" t="s">
        <v>584</v>
      </c>
      <c r="B60" s="254">
        <f>SUM(B55:B59)</f>
        <v>-980578.12000000011</v>
      </c>
      <c r="C60" s="255" t="e">
        <v>#N/A</v>
      </c>
    </row>
    <row r="61" spans="1:6">
      <c r="B61" s="241"/>
    </row>
    <row r="63" spans="1:6">
      <c r="B63" s="241"/>
    </row>
  </sheetData>
  <pageMargins left="0.7" right="0.7" top="0.75" bottom="0.75" header="0.3" footer="0.3"/>
  <pageSetup scale="58"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CDD1A-C614-4113-9809-FFE525FC138D}">
  <sheetPr>
    <pageSetUpPr fitToPage="1"/>
  </sheetPr>
  <dimension ref="A1:J41"/>
  <sheetViews>
    <sheetView topLeftCell="A6" zoomScale="80" zoomScaleNormal="80" workbookViewId="0">
      <selection activeCell="G35" sqref="G35"/>
    </sheetView>
  </sheetViews>
  <sheetFormatPr defaultColWidth="8.90625" defaultRowHeight="15.6"/>
  <cols>
    <col min="1" max="1" width="44.1796875" style="153" bestFit="1" customWidth="1"/>
    <col min="2" max="2" width="28.1796875" style="153" bestFit="1" customWidth="1"/>
    <col min="3" max="3" width="11.08984375" style="153" bestFit="1" customWidth="1"/>
    <col min="4" max="4" width="23.81640625" style="153" bestFit="1" customWidth="1"/>
    <col min="5" max="5" width="8.90625" style="153"/>
    <col min="6" max="6" width="9.7265625" style="153" bestFit="1" customWidth="1"/>
    <col min="7" max="7" width="14.54296875" style="153" bestFit="1" customWidth="1"/>
    <col min="8" max="8" width="14" style="153" bestFit="1" customWidth="1"/>
    <col min="9" max="9" width="14.54296875" style="153" bestFit="1" customWidth="1"/>
    <col min="10" max="16384" width="8.90625" style="153"/>
  </cols>
  <sheetData>
    <row r="1" spans="1:7">
      <c r="A1" s="138" t="s">
        <v>261</v>
      </c>
      <c r="B1" s="138"/>
      <c r="C1" s="138"/>
      <c r="D1" s="138"/>
      <c r="E1" s="138"/>
      <c r="F1" s="138"/>
      <c r="G1" s="138"/>
    </row>
    <row r="2" spans="1:7">
      <c r="A2" s="138" t="s">
        <v>260</v>
      </c>
      <c r="B2" s="138"/>
      <c r="C2" s="138"/>
      <c r="D2" s="138"/>
      <c r="E2" s="138"/>
      <c r="F2" s="138"/>
      <c r="G2" s="138"/>
    </row>
    <row r="3" spans="1:7">
      <c r="A3" s="138" t="s">
        <v>259</v>
      </c>
      <c r="B3" s="138"/>
      <c r="C3" s="138"/>
      <c r="D3" s="138"/>
      <c r="E3" s="138"/>
      <c r="F3" s="138"/>
      <c r="G3" s="138"/>
    </row>
    <row r="4" spans="1:7">
      <c r="A4" s="138" t="s">
        <v>163</v>
      </c>
      <c r="B4" s="138"/>
      <c r="C4" s="138"/>
      <c r="D4" s="138"/>
      <c r="E4" s="138"/>
      <c r="F4" s="138"/>
      <c r="G4" s="138"/>
    </row>
    <row r="5" spans="1:7">
      <c r="A5" s="138" t="s">
        <v>258</v>
      </c>
      <c r="B5" s="138"/>
      <c r="C5" s="138"/>
      <c r="D5" s="138"/>
      <c r="E5" s="138"/>
      <c r="F5" s="138"/>
      <c r="G5" s="138"/>
    </row>
    <row r="6" spans="1:7" ht="72">
      <c r="A6" s="138"/>
      <c r="B6" s="138"/>
      <c r="C6" s="138"/>
      <c r="D6" s="139" t="s">
        <v>264</v>
      </c>
      <c r="E6" s="139" t="s">
        <v>263</v>
      </c>
      <c r="F6" s="139" t="s">
        <v>262</v>
      </c>
      <c r="G6" s="139" t="s">
        <v>257</v>
      </c>
    </row>
    <row r="7" spans="1:7">
      <c r="A7" s="138" t="s">
        <v>256</v>
      </c>
      <c r="B7" s="138"/>
      <c r="C7" s="138" t="s">
        <v>265</v>
      </c>
      <c r="D7" s="138"/>
      <c r="E7" s="138"/>
      <c r="F7" s="138"/>
      <c r="G7" s="138"/>
    </row>
    <row r="8" spans="1:7">
      <c r="A8" s="138" t="s">
        <v>266</v>
      </c>
      <c r="B8" s="138"/>
      <c r="C8" s="138"/>
      <c r="D8" s="138"/>
      <c r="E8" s="138"/>
      <c r="F8" s="138"/>
      <c r="G8" s="138"/>
    </row>
    <row r="9" spans="1:7">
      <c r="A9" s="138">
        <v>254015</v>
      </c>
      <c r="B9" s="138"/>
      <c r="C9" s="138"/>
      <c r="D9" s="138"/>
      <c r="E9" s="138"/>
      <c r="F9" s="138"/>
      <c r="G9" s="138"/>
    </row>
    <row r="10" spans="1:7">
      <c r="A10" s="138" t="s">
        <v>268</v>
      </c>
      <c r="B10" s="138" t="s">
        <v>267</v>
      </c>
      <c r="C10" s="138"/>
      <c r="D10" s="140">
        <v>185536</v>
      </c>
      <c r="E10" s="140">
        <v>0</v>
      </c>
      <c r="F10" s="140">
        <v>0</v>
      </c>
      <c r="G10" s="140">
        <v>185536</v>
      </c>
    </row>
    <row r="11" spans="1:7">
      <c r="A11" s="138" t="s">
        <v>268</v>
      </c>
      <c r="B11" s="138" t="s">
        <v>269</v>
      </c>
      <c r="C11" s="138"/>
      <c r="D11" s="140">
        <v>-1251990</v>
      </c>
      <c r="E11" s="140">
        <v>0</v>
      </c>
      <c r="F11" s="140">
        <v>0</v>
      </c>
      <c r="G11" s="140">
        <v>-1251990</v>
      </c>
    </row>
    <row r="12" spans="1:7">
      <c r="A12" s="138" t="s">
        <v>268</v>
      </c>
      <c r="B12" s="138" t="s">
        <v>270</v>
      </c>
      <c r="C12" s="138"/>
      <c r="D12" s="140">
        <v>-1129558</v>
      </c>
      <c r="E12" s="140">
        <v>-84484</v>
      </c>
      <c r="F12" s="140">
        <v>-1214042</v>
      </c>
      <c r="G12" s="140">
        <v>-1214042</v>
      </c>
    </row>
    <row r="13" spans="1:7">
      <c r="A13" s="138" t="s">
        <v>272</v>
      </c>
      <c r="B13" s="138" t="s">
        <v>271</v>
      </c>
      <c r="C13" s="138"/>
      <c r="D13" s="140">
        <v>1324321</v>
      </c>
      <c r="E13" s="140">
        <v>0</v>
      </c>
      <c r="F13" s="140">
        <v>0</v>
      </c>
      <c r="G13" s="140">
        <v>1324321</v>
      </c>
    </row>
    <row r="14" spans="1:7">
      <c r="A14" s="138" t="s">
        <v>273</v>
      </c>
      <c r="B14" s="138"/>
      <c r="C14" s="138"/>
      <c r="D14" s="140">
        <v>-871690</v>
      </c>
      <c r="E14" s="140">
        <v>-84484</v>
      </c>
      <c r="F14" s="140">
        <v>-1214042</v>
      </c>
      <c r="G14" s="140">
        <v>-956174</v>
      </c>
    </row>
    <row r="15" spans="1:7">
      <c r="A15" s="138" t="s">
        <v>274</v>
      </c>
      <c r="B15" s="138"/>
      <c r="C15" s="138"/>
      <c r="D15" s="138"/>
      <c r="E15" s="138"/>
      <c r="F15" s="138"/>
      <c r="G15" s="138"/>
    </row>
    <row r="16" spans="1:7">
      <c r="A16" s="138" t="s">
        <v>268</v>
      </c>
      <c r="B16" s="138" t="s">
        <v>275</v>
      </c>
      <c r="C16" s="138"/>
      <c r="D16" s="140">
        <v>-73132955</v>
      </c>
      <c r="E16" s="140">
        <v>106248</v>
      </c>
      <c r="F16" s="140">
        <v>2326723</v>
      </c>
      <c r="G16" s="140">
        <v>-73026707</v>
      </c>
    </row>
    <row r="17" spans="1:7">
      <c r="A17" s="138" t="s">
        <v>268</v>
      </c>
      <c r="B17" s="138" t="s">
        <v>276</v>
      </c>
      <c r="C17" s="138"/>
      <c r="D17" s="140">
        <v>2338171</v>
      </c>
      <c r="E17" s="140">
        <v>0</v>
      </c>
      <c r="F17" s="140">
        <v>0</v>
      </c>
      <c r="G17" s="140">
        <v>2338171</v>
      </c>
    </row>
    <row r="18" spans="1:7">
      <c r="A18" s="138" t="s">
        <v>277</v>
      </c>
      <c r="B18" s="138"/>
      <c r="C18" s="138"/>
      <c r="D18" s="140">
        <v>-70794784</v>
      </c>
      <c r="E18" s="140">
        <v>106248</v>
      </c>
      <c r="F18" s="140">
        <v>2326723</v>
      </c>
      <c r="G18" s="140">
        <v>-70688536</v>
      </c>
    </row>
    <row r="19" spans="1:7">
      <c r="A19" s="138" t="s">
        <v>530</v>
      </c>
      <c r="B19" s="138"/>
      <c r="C19" s="138"/>
      <c r="D19" s="138"/>
      <c r="E19" s="138"/>
      <c r="F19" s="138"/>
      <c r="G19" s="138"/>
    </row>
    <row r="20" spans="1:7">
      <c r="A20" s="138" t="s">
        <v>278</v>
      </c>
      <c r="B20" s="138"/>
      <c r="C20" s="138"/>
      <c r="D20" s="140">
        <v>-71666474</v>
      </c>
      <c r="E20" s="140">
        <v>21764</v>
      </c>
      <c r="F20" s="140">
        <v>1112681</v>
      </c>
      <c r="G20" s="140">
        <v>-71644710</v>
      </c>
    </row>
    <row r="21" spans="1:7">
      <c r="A21" s="138">
        <v>254998</v>
      </c>
      <c r="B21" s="138"/>
      <c r="C21" s="138"/>
      <c r="D21" s="138"/>
      <c r="E21" s="138"/>
      <c r="F21" s="138"/>
      <c r="G21" s="138"/>
    </row>
    <row r="22" spans="1:7">
      <c r="A22" s="138" t="s">
        <v>268</v>
      </c>
      <c r="B22" s="138" t="s">
        <v>531</v>
      </c>
      <c r="C22" s="138"/>
      <c r="D22" s="140">
        <v>-704069</v>
      </c>
      <c r="E22" s="140">
        <v>26102</v>
      </c>
      <c r="F22" s="140">
        <v>130063</v>
      </c>
      <c r="G22" s="140">
        <v>-677967</v>
      </c>
    </row>
    <row r="23" spans="1:7">
      <c r="A23" s="138" t="s">
        <v>532</v>
      </c>
      <c r="B23" s="138"/>
      <c r="C23" s="138"/>
      <c r="D23" s="140">
        <v>-704069</v>
      </c>
      <c r="E23" s="140">
        <v>26102</v>
      </c>
      <c r="F23" s="140">
        <v>130063</v>
      </c>
      <c r="G23" s="140">
        <v>-677967</v>
      </c>
    </row>
    <row r="24" spans="1:7">
      <c r="A24" s="138" t="s">
        <v>533</v>
      </c>
      <c r="B24" s="138"/>
      <c r="C24" s="138"/>
      <c r="D24" s="138"/>
      <c r="E24" s="138"/>
      <c r="F24" s="138"/>
      <c r="G24" s="138"/>
    </row>
    <row r="25" spans="1:7">
      <c r="A25" s="138" t="s">
        <v>268</v>
      </c>
      <c r="B25" s="138" t="s">
        <v>534</v>
      </c>
      <c r="C25" s="138"/>
      <c r="D25" s="140">
        <v>-30999</v>
      </c>
      <c r="E25" s="140">
        <v>5543</v>
      </c>
      <c r="F25" s="140">
        <v>13248</v>
      </c>
      <c r="G25" s="140">
        <v>-25456</v>
      </c>
    </row>
    <row r="26" spans="1:7">
      <c r="A26" s="138" t="s">
        <v>535</v>
      </c>
      <c r="B26" s="138"/>
      <c r="C26" s="138"/>
      <c r="D26" s="140">
        <v>-30999</v>
      </c>
      <c r="E26" s="140">
        <v>5543</v>
      </c>
      <c r="F26" s="140">
        <v>13248</v>
      </c>
      <c r="G26" s="140">
        <v>-25456</v>
      </c>
    </row>
    <row r="27" spans="1:7">
      <c r="A27" s="138" t="s">
        <v>536</v>
      </c>
      <c r="B27" s="138"/>
      <c r="C27" s="138"/>
      <c r="D27" s="140">
        <v>-735068</v>
      </c>
      <c r="E27" s="140">
        <v>31644</v>
      </c>
      <c r="F27" s="140">
        <v>143311</v>
      </c>
      <c r="G27" s="140">
        <v>-703424</v>
      </c>
    </row>
    <row r="28" spans="1:7">
      <c r="A28" s="138" t="s">
        <v>279</v>
      </c>
      <c r="B28" s="138"/>
      <c r="C28" s="138"/>
      <c r="D28" s="140">
        <v>-72401542</v>
      </c>
      <c r="E28" s="140">
        <v>53408</v>
      </c>
      <c r="F28" s="140">
        <v>1255992</v>
      </c>
      <c r="G28" s="140">
        <v>-72348134</v>
      </c>
    </row>
    <row r="29" spans="1:7">
      <c r="A29" s="138" t="s">
        <v>280</v>
      </c>
      <c r="B29" s="141">
        <v>45420</v>
      </c>
      <c r="C29" s="142">
        <v>0.55010416666666673</v>
      </c>
      <c r="D29" s="138"/>
      <c r="E29" s="138"/>
      <c r="F29" s="138"/>
      <c r="G29" s="138"/>
    </row>
    <row r="30" spans="1:7">
      <c r="E30" s="153" t="s">
        <v>298</v>
      </c>
      <c r="G30" s="154">
        <f>G14</f>
        <v>-956174</v>
      </c>
    </row>
    <row r="32" spans="1:7">
      <c r="E32" s="153" t="s">
        <v>299</v>
      </c>
      <c r="G32" s="155">
        <f>G20-G30</f>
        <v>-70688536</v>
      </c>
    </row>
    <row r="35" spans="3:10">
      <c r="C35" s="153" t="s">
        <v>306</v>
      </c>
      <c r="D35" s="153" t="s">
        <v>300</v>
      </c>
      <c r="G35" s="155">
        <f>G18+G22</f>
        <v>-71366503</v>
      </c>
      <c r="H35" s="155"/>
      <c r="I35" s="156">
        <f>SUM(G35:H35)</f>
        <v>-71366503</v>
      </c>
      <c r="J35" s="157" t="str" cm="1">
        <f t="array" aca="1" ref="J35" ca="1">REPLACE(CELL("address",'A3.1-EDIT-DDIT'!I24),1,FIND("]",CELL("address",'A3.1-EDIT-DDIT'!I24)),"")</f>
        <v>A3.1-EDIT-DDIT'!$I$24</v>
      </c>
    </row>
    <row r="36" spans="3:10">
      <c r="C36" s="153" t="s">
        <v>307</v>
      </c>
      <c r="D36" s="153" t="s">
        <v>301</v>
      </c>
      <c r="G36" s="155">
        <f>G15</f>
        <v>0</v>
      </c>
    </row>
    <row r="37" spans="3:10">
      <c r="C37" s="153" t="s">
        <v>308</v>
      </c>
      <c r="D37" s="153" t="s">
        <v>302</v>
      </c>
      <c r="G37" s="155">
        <f>G25</f>
        <v>-25456</v>
      </c>
    </row>
    <row r="38" spans="3:10">
      <c r="C38" s="153" t="s">
        <v>309</v>
      </c>
      <c r="D38" s="153" t="s">
        <v>303</v>
      </c>
      <c r="G38" s="155">
        <v>0</v>
      </c>
    </row>
    <row r="39" spans="3:10">
      <c r="C39" s="153" t="s">
        <v>310</v>
      </c>
      <c r="D39" s="153" t="s">
        <v>304</v>
      </c>
      <c r="G39" s="155">
        <v>0</v>
      </c>
    </row>
    <row r="41" spans="3:10">
      <c r="D41" s="153" t="s">
        <v>305</v>
      </c>
      <c r="G41" s="150">
        <f>SUM(G35:G39)</f>
        <v>-71391959</v>
      </c>
    </row>
  </sheetData>
  <pageMargins left="0.7" right="0.7" top="0.75" bottom="0.75" header="0.3" footer="0.3"/>
  <pageSetup scale="5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5FB6D-0978-48D5-862F-0C1020D1C35C}">
  <sheetPr>
    <pageSetUpPr fitToPage="1"/>
  </sheetPr>
  <dimension ref="A1:I40"/>
  <sheetViews>
    <sheetView topLeftCell="A2" zoomScale="80" zoomScaleNormal="80" workbookViewId="0">
      <selection activeCell="G31" sqref="G31"/>
    </sheetView>
  </sheetViews>
  <sheetFormatPr defaultRowHeight="15"/>
  <cols>
    <col min="1" max="1" width="47.90625" bestFit="1" customWidth="1"/>
    <col min="2" max="2" width="29.08984375" bestFit="1" customWidth="1"/>
    <col min="3" max="3" width="11.1796875" bestFit="1" customWidth="1"/>
    <col min="4" max="4" width="10.36328125" bestFit="1" customWidth="1"/>
    <col min="5" max="5" width="8.81640625" bestFit="1" customWidth="1"/>
    <col min="6" max="6" width="9.81640625" bestFit="1" customWidth="1"/>
    <col min="7" max="7" width="15.08984375" bestFit="1" customWidth="1"/>
    <col min="8" max="8" width="38" bestFit="1" customWidth="1"/>
  </cols>
  <sheetData>
    <row r="1" spans="1:7" ht="15.6">
      <c r="A1" s="143" t="s">
        <v>261</v>
      </c>
      <c r="B1" s="143"/>
      <c r="C1" s="143"/>
      <c r="D1" s="143"/>
      <c r="E1" s="143"/>
      <c r="F1" s="143"/>
      <c r="G1" s="143"/>
    </row>
    <row r="2" spans="1:7" ht="15.6">
      <c r="A2" s="143" t="s">
        <v>260</v>
      </c>
      <c r="B2" s="143"/>
      <c r="C2" s="143"/>
      <c r="D2" s="143"/>
      <c r="E2" s="143"/>
      <c r="F2" s="143"/>
      <c r="G2" s="143"/>
    </row>
    <row r="3" spans="1:7" ht="15.6">
      <c r="A3" s="143" t="s">
        <v>259</v>
      </c>
      <c r="B3" s="143"/>
      <c r="C3" s="143"/>
      <c r="D3" s="143"/>
      <c r="E3" s="143"/>
      <c r="F3" s="143"/>
      <c r="G3" s="143"/>
    </row>
    <row r="4" spans="1:7" ht="15.6">
      <c r="A4" s="143" t="s">
        <v>163</v>
      </c>
      <c r="B4" s="143"/>
      <c r="C4" s="143"/>
      <c r="D4" s="143"/>
      <c r="E4" s="143"/>
      <c r="F4" s="143"/>
      <c r="G4" s="143"/>
    </row>
    <row r="5" spans="1:7" ht="15.6">
      <c r="A5" s="143" t="s">
        <v>258</v>
      </c>
      <c r="B5" s="143"/>
      <c r="C5" s="143"/>
      <c r="D5" s="143"/>
      <c r="E5" s="143"/>
      <c r="F5" s="143"/>
      <c r="G5" s="143"/>
    </row>
    <row r="6" spans="1:7" ht="72">
      <c r="A6" s="143"/>
      <c r="B6" s="143"/>
      <c r="C6" s="143"/>
      <c r="D6" s="144" t="s">
        <v>264</v>
      </c>
      <c r="E6" s="144" t="s">
        <v>263</v>
      </c>
      <c r="F6" s="144" t="s">
        <v>262</v>
      </c>
      <c r="G6" s="144" t="s">
        <v>257</v>
      </c>
    </row>
    <row r="7" spans="1:7" ht="15.6">
      <c r="A7" s="143" t="s">
        <v>256</v>
      </c>
      <c r="B7" s="143"/>
      <c r="C7" s="143" t="s">
        <v>265</v>
      </c>
      <c r="D7" s="143"/>
      <c r="E7" s="143"/>
      <c r="F7" s="143"/>
      <c r="G7" s="143"/>
    </row>
    <row r="8" spans="1:7" ht="15.6">
      <c r="A8" s="143" t="s">
        <v>281</v>
      </c>
      <c r="B8" s="143"/>
      <c r="C8" s="143"/>
      <c r="D8" s="143"/>
      <c r="E8" s="143"/>
      <c r="F8" s="143"/>
      <c r="G8" s="143"/>
    </row>
    <row r="9" spans="1:7" ht="15.6">
      <c r="A9" s="143">
        <v>182392</v>
      </c>
      <c r="B9" s="143"/>
      <c r="C9" s="143"/>
      <c r="D9" s="143"/>
      <c r="E9" s="143"/>
      <c r="F9" s="143"/>
      <c r="G9" s="143"/>
    </row>
    <row r="10" spans="1:7" ht="15.6">
      <c r="A10" s="143" t="s">
        <v>268</v>
      </c>
      <c r="B10" s="143" t="s">
        <v>282</v>
      </c>
      <c r="C10" s="143"/>
      <c r="D10" s="145">
        <v>1061787</v>
      </c>
      <c r="E10" s="145">
        <v>12826</v>
      </c>
      <c r="F10" s="145">
        <v>154309</v>
      </c>
      <c r="G10" s="145">
        <v>1074613</v>
      </c>
    </row>
    <row r="11" spans="1:7" ht="15.6">
      <c r="A11" s="143" t="s">
        <v>268</v>
      </c>
      <c r="B11" s="143" t="s">
        <v>283</v>
      </c>
      <c r="C11" s="143"/>
      <c r="D11" s="145">
        <v>22121</v>
      </c>
      <c r="E11" s="145">
        <v>28</v>
      </c>
      <c r="F11" s="145">
        <v>406</v>
      </c>
      <c r="G11" s="145">
        <v>22149</v>
      </c>
    </row>
    <row r="12" spans="1:7" ht="15.6">
      <c r="A12" s="143" t="s">
        <v>268</v>
      </c>
      <c r="B12" s="143" t="s">
        <v>284</v>
      </c>
      <c r="C12" s="143"/>
      <c r="D12" s="145">
        <v>9979382</v>
      </c>
      <c r="E12" s="145">
        <v>59545</v>
      </c>
      <c r="F12" s="145">
        <v>735778</v>
      </c>
      <c r="G12" s="145">
        <v>10038927</v>
      </c>
    </row>
    <row r="13" spans="1:7" ht="15.6">
      <c r="A13" s="143" t="s">
        <v>268</v>
      </c>
      <c r="B13" s="143" t="s">
        <v>276</v>
      </c>
      <c r="C13" s="143"/>
      <c r="D13" s="145">
        <v>-2338171</v>
      </c>
      <c r="E13" s="145">
        <v>0</v>
      </c>
      <c r="F13" s="145">
        <v>0</v>
      </c>
      <c r="G13" s="145">
        <v>-2338171</v>
      </c>
    </row>
    <row r="14" spans="1:7" ht="15.6">
      <c r="A14" s="143" t="s">
        <v>272</v>
      </c>
      <c r="B14" s="143" t="s">
        <v>285</v>
      </c>
      <c r="C14" s="143"/>
      <c r="D14" s="145">
        <v>-162697</v>
      </c>
      <c r="E14" s="145">
        <v>0</v>
      </c>
      <c r="F14" s="145">
        <v>0</v>
      </c>
      <c r="G14" s="145">
        <v>-162697</v>
      </c>
    </row>
    <row r="15" spans="1:7" ht="15.6">
      <c r="A15" s="143" t="s">
        <v>286</v>
      </c>
      <c r="B15" s="143"/>
      <c r="C15" s="143"/>
      <c r="D15" s="145">
        <v>8562421</v>
      </c>
      <c r="E15" s="145">
        <v>72400</v>
      </c>
      <c r="F15" s="145">
        <v>890493</v>
      </c>
      <c r="G15" s="145">
        <v>8634821</v>
      </c>
    </row>
    <row r="16" spans="1:7" ht="15.6">
      <c r="A16" s="143" t="s">
        <v>287</v>
      </c>
      <c r="B16" s="143"/>
      <c r="C16" s="143"/>
      <c r="D16" s="143"/>
      <c r="E16" s="143"/>
      <c r="F16" s="143"/>
      <c r="G16" s="143"/>
    </row>
    <row r="17" spans="1:7" ht="15.6">
      <c r="A17" s="143" t="s">
        <v>268</v>
      </c>
      <c r="B17" s="143" t="s">
        <v>288</v>
      </c>
      <c r="C17" s="143"/>
      <c r="D17" s="145">
        <v>1622982</v>
      </c>
      <c r="E17" s="145">
        <v>591</v>
      </c>
      <c r="F17" s="145">
        <v>29</v>
      </c>
      <c r="G17" s="145">
        <v>1623573</v>
      </c>
    </row>
    <row r="18" spans="1:7" ht="15.6">
      <c r="A18" s="143" t="s">
        <v>268</v>
      </c>
      <c r="B18" s="143" t="s">
        <v>289</v>
      </c>
      <c r="C18" s="143"/>
      <c r="D18" s="145">
        <v>2</v>
      </c>
      <c r="E18" s="145">
        <v>0</v>
      </c>
      <c r="F18" s="145">
        <v>0</v>
      </c>
      <c r="G18" s="145">
        <v>2</v>
      </c>
    </row>
    <row r="19" spans="1:7" ht="15.6">
      <c r="A19" s="143" t="s">
        <v>290</v>
      </c>
      <c r="B19" s="143"/>
      <c r="C19" s="143"/>
      <c r="D19" s="145">
        <v>1622984</v>
      </c>
      <c r="E19" s="145">
        <v>591</v>
      </c>
      <c r="F19" s="145">
        <v>29</v>
      </c>
      <c r="G19" s="145">
        <v>1623575</v>
      </c>
    </row>
    <row r="20" spans="1:7" ht="15.6">
      <c r="A20" s="143" t="s">
        <v>291</v>
      </c>
      <c r="B20" s="143"/>
      <c r="C20" s="143"/>
      <c r="D20" s="143"/>
      <c r="E20" s="143"/>
      <c r="F20" s="143"/>
      <c r="G20" s="143"/>
    </row>
    <row r="21" spans="1:7" ht="15.6">
      <c r="A21" s="143" t="s">
        <v>268</v>
      </c>
      <c r="B21" s="143" t="s">
        <v>292</v>
      </c>
      <c r="C21" s="143"/>
      <c r="D21" s="145">
        <v>30651205</v>
      </c>
      <c r="E21" s="145">
        <v>-77959</v>
      </c>
      <c r="F21" s="145">
        <v>-1128549</v>
      </c>
      <c r="G21" s="145">
        <v>30573246</v>
      </c>
    </row>
    <row r="22" spans="1:7" ht="15.6">
      <c r="A22" s="143" t="s">
        <v>293</v>
      </c>
      <c r="B22" s="143"/>
      <c r="C22" s="143"/>
      <c r="D22" s="145">
        <v>30651205</v>
      </c>
      <c r="E22" s="145">
        <v>-77959</v>
      </c>
      <c r="F22" s="145">
        <v>-1128549</v>
      </c>
      <c r="G22" s="145">
        <v>30573246</v>
      </c>
    </row>
    <row r="23" spans="1:7" ht="15.6">
      <c r="A23" s="143" t="s">
        <v>294</v>
      </c>
      <c r="B23" s="143"/>
      <c r="C23" s="143"/>
      <c r="D23" s="143"/>
      <c r="E23" s="143"/>
      <c r="F23" s="143"/>
      <c r="G23" s="143"/>
    </row>
    <row r="24" spans="1:7" ht="15.6">
      <c r="A24" s="143" t="s">
        <v>268</v>
      </c>
      <c r="B24" s="143" t="s">
        <v>295</v>
      </c>
      <c r="C24" s="143"/>
      <c r="D24" s="145">
        <v>-314623</v>
      </c>
      <c r="E24" s="145">
        <v>72402</v>
      </c>
      <c r="F24" s="145">
        <v>293837</v>
      </c>
      <c r="G24" s="145">
        <v>-242220</v>
      </c>
    </row>
    <row r="25" spans="1:7" ht="15.6">
      <c r="A25" s="143" t="s">
        <v>296</v>
      </c>
      <c r="B25" s="143"/>
      <c r="C25" s="143"/>
      <c r="D25" s="145">
        <v>-314623</v>
      </c>
      <c r="E25" s="145">
        <v>72402</v>
      </c>
      <c r="F25" s="145">
        <v>293837</v>
      </c>
      <c r="G25" s="145">
        <v>-242220</v>
      </c>
    </row>
    <row r="26" spans="1:7" ht="15.6">
      <c r="A26" s="143" t="s">
        <v>297</v>
      </c>
      <c r="B26" s="143"/>
      <c r="C26" s="143"/>
      <c r="D26" s="145">
        <v>40521987</v>
      </c>
      <c r="E26" s="145">
        <v>67434</v>
      </c>
      <c r="F26" s="145">
        <v>55811</v>
      </c>
      <c r="G26" s="145">
        <v>40589421</v>
      </c>
    </row>
    <row r="27" spans="1:7" ht="15.6">
      <c r="A27" s="143" t="s">
        <v>279</v>
      </c>
      <c r="B27" s="143"/>
      <c r="C27" s="143"/>
      <c r="D27" s="145">
        <v>40521987</v>
      </c>
      <c r="E27" s="145">
        <v>67434</v>
      </c>
      <c r="F27" s="145">
        <v>55811</v>
      </c>
      <c r="G27" s="145">
        <v>40589421</v>
      </c>
    </row>
    <row r="28" spans="1:7" ht="15.6">
      <c r="A28" s="143" t="s">
        <v>280</v>
      </c>
      <c r="B28" s="146">
        <v>45420</v>
      </c>
      <c r="C28" s="147">
        <v>0.49599537037037034</v>
      </c>
      <c r="D28" s="143"/>
      <c r="E28" s="143"/>
      <c r="F28" s="143"/>
      <c r="G28" s="143"/>
    </row>
    <row r="29" spans="1:7">
      <c r="C29" t="s">
        <v>311</v>
      </c>
      <c r="E29" t="s">
        <v>298</v>
      </c>
      <c r="G29" s="148">
        <f>G15</f>
        <v>8634821</v>
      </c>
    </row>
    <row r="31" spans="1:7">
      <c r="E31" t="s">
        <v>299</v>
      </c>
      <c r="G31" s="149">
        <f>G27-G29</f>
        <v>31954600</v>
      </c>
    </row>
    <row r="34" spans="3:9">
      <c r="C34" t="s">
        <v>306</v>
      </c>
      <c r="D34" t="s">
        <v>300</v>
      </c>
      <c r="G34" s="149">
        <v>0</v>
      </c>
    </row>
    <row r="35" spans="3:9" ht="15.6">
      <c r="C35" t="s">
        <v>307</v>
      </c>
      <c r="D35" t="s">
        <v>301</v>
      </c>
      <c r="G35" s="151">
        <f>G22</f>
        <v>30573246</v>
      </c>
      <c r="H35" s="151">
        <f>G35+G37</f>
        <v>30331026</v>
      </c>
      <c r="I35" s="152" t="str" cm="1">
        <f t="array" aca="1" ref="I35" ca="1">REPLACE(CELL("address",'A3.1-EDIT-DDIT'!I26),1,FIND("]",CELL("address",'A3.1-EDIT-DDIT'!I26)),"")</f>
        <v>A3.1-EDIT-DDIT'!$I$26</v>
      </c>
    </row>
    <row r="36" spans="3:9">
      <c r="C36" t="s">
        <v>308</v>
      </c>
      <c r="D36" t="s">
        <v>302</v>
      </c>
      <c r="G36" s="149">
        <f>G19</f>
        <v>1623575</v>
      </c>
      <c r="H36" t="s">
        <v>312</v>
      </c>
    </row>
    <row r="37" spans="3:9">
      <c r="C37" t="s">
        <v>309</v>
      </c>
      <c r="D37" t="s">
        <v>303</v>
      </c>
      <c r="G37" s="151">
        <f>G25</f>
        <v>-242220</v>
      </c>
      <c r="H37" t="s">
        <v>313</v>
      </c>
    </row>
    <row r="38" spans="3:9">
      <c r="C38" t="s">
        <v>310</v>
      </c>
      <c r="D38" t="s">
        <v>304</v>
      </c>
      <c r="G38" s="149">
        <v>0</v>
      </c>
    </row>
    <row r="40" spans="3:9" ht="15.6">
      <c r="D40" t="s">
        <v>305</v>
      </c>
      <c r="G40" s="150">
        <f>SUM(G34:G38)</f>
        <v>31954601</v>
      </c>
    </row>
  </sheetData>
  <pageMargins left="0.7" right="0.7" top="0.75" bottom="0.75" header="0.3" footer="0.3"/>
  <pageSetup scale="5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3B366-50BF-42E7-A111-CEE79A157AE8}">
  <dimension ref="A1"/>
  <sheetViews>
    <sheetView zoomScale="80" zoomScaleNormal="80" workbookViewId="0">
      <selection activeCell="I35" sqref="I35"/>
    </sheetView>
  </sheetViews>
  <sheetFormatPr defaultRowHeight="1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E841F-4A3F-4063-BA68-E6D16F1B1BB7}">
  <sheetPr>
    <pageSetUpPr fitToPage="1"/>
  </sheetPr>
  <dimension ref="A1:K49"/>
  <sheetViews>
    <sheetView zoomScale="80" zoomScaleNormal="80" workbookViewId="0">
      <pane xSplit="4" ySplit="7" topLeftCell="E8" activePane="bottomRight" state="frozen"/>
      <selection activeCell="I35" sqref="I35"/>
      <selection pane="topRight" activeCell="I35" sqref="I35"/>
      <selection pane="bottomLeft" activeCell="I35" sqref="I35"/>
      <selection pane="bottomRight" activeCell="I35" sqref="I35"/>
    </sheetView>
  </sheetViews>
  <sheetFormatPr defaultRowHeight="15"/>
  <cols>
    <col min="1" max="1" width="35.90625" bestFit="1" customWidth="1"/>
    <col min="2" max="2" width="25.6328125" bestFit="1" customWidth="1"/>
    <col min="3" max="3" width="6" bestFit="1" customWidth="1"/>
    <col min="5" max="5" width="14" bestFit="1" customWidth="1"/>
    <col min="6" max="6" width="11" bestFit="1" customWidth="1"/>
    <col min="7" max="7" width="11.1796875" bestFit="1" customWidth="1"/>
    <col min="8" max="8" width="8.1796875" bestFit="1" customWidth="1"/>
    <col min="9" max="9" width="11" bestFit="1" customWidth="1"/>
    <col min="11" max="11" width="18.90625" bestFit="1" customWidth="1"/>
  </cols>
  <sheetData>
    <row r="1" spans="1:11" ht="15.6">
      <c r="A1" s="116" t="s">
        <v>153</v>
      </c>
      <c r="B1" s="116"/>
      <c r="C1" s="116" t="s">
        <v>154</v>
      </c>
      <c r="D1" s="116"/>
      <c r="E1" s="116"/>
      <c r="F1" s="116"/>
      <c r="G1" s="116"/>
      <c r="H1" s="116"/>
      <c r="I1" s="116"/>
    </row>
    <row r="2" spans="1:11" ht="15.6">
      <c r="A2" s="116"/>
      <c r="B2" s="116"/>
      <c r="C2" s="116"/>
      <c r="D2" s="116"/>
      <c r="E2" s="116" t="s">
        <v>156</v>
      </c>
      <c r="F2" s="116" t="s">
        <v>157</v>
      </c>
      <c r="G2" s="116" t="s">
        <v>158</v>
      </c>
      <c r="H2" s="116" t="s">
        <v>159</v>
      </c>
      <c r="I2" s="116" t="s">
        <v>160</v>
      </c>
    </row>
    <row r="3" spans="1:11" ht="15.6">
      <c r="A3" s="116" t="s">
        <v>155</v>
      </c>
      <c r="B3" s="116"/>
      <c r="C3" s="116">
        <v>2023</v>
      </c>
      <c r="D3" s="116"/>
      <c r="E3" s="116"/>
      <c r="F3" s="116"/>
      <c r="G3" s="116"/>
      <c r="H3" s="116"/>
      <c r="I3" s="116"/>
    </row>
    <row r="4" spans="1:11" ht="15.6">
      <c r="A4" s="116" t="s">
        <v>162</v>
      </c>
      <c r="B4" s="116"/>
      <c r="C4" s="116"/>
      <c r="D4" s="116"/>
      <c r="E4" s="116"/>
      <c r="F4" s="116"/>
      <c r="G4" s="116"/>
      <c r="H4" s="116"/>
      <c r="I4" s="116"/>
    </row>
    <row r="5" spans="1:11" ht="15.6">
      <c r="A5" s="116" t="s">
        <v>163</v>
      </c>
      <c r="B5" s="116"/>
      <c r="C5" s="116"/>
      <c r="D5" s="116"/>
      <c r="E5" s="116"/>
      <c r="F5" s="116"/>
      <c r="G5" s="116"/>
      <c r="H5" s="116"/>
      <c r="I5" s="116"/>
    </row>
    <row r="6" spans="1:11" ht="15.6">
      <c r="A6" s="116" t="s">
        <v>161</v>
      </c>
      <c r="B6" s="116"/>
      <c r="C6" s="116"/>
      <c r="D6" s="116"/>
      <c r="E6" s="116"/>
      <c r="F6" s="116"/>
      <c r="G6" s="116"/>
      <c r="H6" s="116"/>
      <c r="I6" s="116"/>
    </row>
    <row r="7" spans="1:11" ht="15.6">
      <c r="A7" s="116" t="s">
        <v>164</v>
      </c>
      <c r="B7" s="116"/>
      <c r="C7" s="116"/>
      <c r="D7" s="116"/>
      <c r="E7" s="116"/>
      <c r="F7" s="116"/>
      <c r="G7" s="116"/>
      <c r="H7" s="116"/>
      <c r="I7" s="116"/>
    </row>
    <row r="8" spans="1:11" ht="15.6">
      <c r="A8" s="116"/>
      <c r="B8" s="116" t="s">
        <v>165</v>
      </c>
      <c r="C8" s="116"/>
      <c r="D8" s="116"/>
      <c r="E8" s="117">
        <v>-4617547</v>
      </c>
      <c r="F8" s="117">
        <v>-969715</v>
      </c>
      <c r="G8" s="117">
        <v>-969685</v>
      </c>
      <c r="H8" s="117">
        <v>0</v>
      </c>
      <c r="I8" s="117">
        <v>-30</v>
      </c>
    </row>
    <row r="9" spans="1:11" ht="15.6">
      <c r="A9" s="116"/>
      <c r="B9" s="116" t="s">
        <v>166</v>
      </c>
      <c r="C9" s="116"/>
      <c r="D9" s="116"/>
      <c r="E9" s="117">
        <v>687854</v>
      </c>
      <c r="F9" s="117">
        <v>144449</v>
      </c>
      <c r="G9" s="117">
        <v>144449</v>
      </c>
      <c r="H9" s="117">
        <v>0</v>
      </c>
      <c r="I9" s="117">
        <v>0</v>
      </c>
      <c r="K9" t="s">
        <v>317</v>
      </c>
    </row>
    <row r="10" spans="1:11" ht="15.6">
      <c r="A10" s="116"/>
      <c r="B10" s="116" t="s">
        <v>167</v>
      </c>
      <c r="C10" s="116"/>
      <c r="D10" s="116"/>
      <c r="E10" s="117">
        <v>0</v>
      </c>
      <c r="F10" s="117">
        <v>0</v>
      </c>
      <c r="G10" s="117">
        <v>0</v>
      </c>
      <c r="H10" s="117">
        <v>0</v>
      </c>
      <c r="I10" s="117">
        <v>0</v>
      </c>
      <c r="K10" s="161">
        <f>I11+I30</f>
        <v>-1829764</v>
      </c>
    </row>
    <row r="11" spans="1:11" ht="15.6">
      <c r="A11" s="116"/>
      <c r="B11" s="116" t="s">
        <v>168</v>
      </c>
      <c r="C11" s="116"/>
      <c r="D11" s="116"/>
      <c r="E11" s="117">
        <v>-712285</v>
      </c>
      <c r="F11" s="117">
        <v>-1833813</v>
      </c>
      <c r="G11" s="117">
        <v>-149580</v>
      </c>
      <c r="H11" s="117">
        <v>0</v>
      </c>
      <c r="I11" s="117">
        <v>-1684233</v>
      </c>
    </row>
    <row r="12" spans="1:11" ht="15.6">
      <c r="A12" s="116" t="s">
        <v>169</v>
      </c>
      <c r="B12" s="116"/>
      <c r="C12" s="116"/>
      <c r="D12" s="116"/>
      <c r="E12" s="117">
        <v>-4641978</v>
      </c>
      <c r="F12" s="117">
        <v>-2659078</v>
      </c>
      <c r="G12" s="117">
        <v>-974815</v>
      </c>
      <c r="H12" s="117">
        <v>0</v>
      </c>
      <c r="I12" s="117">
        <v>-1684263</v>
      </c>
    </row>
    <row r="13" spans="1:11" ht="15.6">
      <c r="A13" s="116" t="s">
        <v>170</v>
      </c>
      <c r="B13" s="116"/>
      <c r="C13" s="116"/>
      <c r="D13" s="116"/>
      <c r="E13" s="117">
        <v>-4641978</v>
      </c>
      <c r="F13" s="117">
        <v>-2659078</v>
      </c>
      <c r="G13" s="117">
        <v>-974815</v>
      </c>
      <c r="H13" s="117">
        <v>0</v>
      </c>
      <c r="I13" s="117">
        <v>-1684263</v>
      </c>
    </row>
    <row r="14" spans="1:11" ht="15.6">
      <c r="A14" s="116"/>
      <c r="B14" s="116" t="s">
        <v>171</v>
      </c>
      <c r="C14" s="116"/>
      <c r="D14" s="116"/>
      <c r="E14" s="117">
        <v>-31180</v>
      </c>
      <c r="F14" s="117">
        <v>0</v>
      </c>
      <c r="G14" s="117">
        <v>-6548</v>
      </c>
      <c r="H14" s="117">
        <v>-6548</v>
      </c>
      <c r="I14" s="117">
        <v>0</v>
      </c>
    </row>
    <row r="15" spans="1:11" ht="15.6">
      <c r="A15" s="116"/>
      <c r="B15" s="116" t="s">
        <v>172</v>
      </c>
      <c r="C15" s="116"/>
      <c r="D15" s="116"/>
      <c r="E15" s="117">
        <v>0</v>
      </c>
      <c r="F15" s="117">
        <v>0</v>
      </c>
      <c r="G15" s="117">
        <v>0</v>
      </c>
      <c r="H15" s="117">
        <v>0</v>
      </c>
      <c r="I15" s="117">
        <v>0</v>
      </c>
    </row>
    <row r="16" spans="1:11" ht="15.6">
      <c r="A16" s="116"/>
      <c r="B16" s="116" t="s">
        <v>173</v>
      </c>
      <c r="C16" s="116"/>
      <c r="D16" s="116"/>
      <c r="E16" s="117">
        <v>2538729</v>
      </c>
      <c r="F16" s="117">
        <v>533133</v>
      </c>
      <c r="G16" s="117">
        <v>533133</v>
      </c>
      <c r="H16" s="117">
        <v>0</v>
      </c>
      <c r="I16" s="117">
        <v>0</v>
      </c>
    </row>
    <row r="17" spans="1:9" ht="15.6">
      <c r="A17" s="116"/>
      <c r="B17" s="116" t="s">
        <v>174</v>
      </c>
      <c r="C17" s="116"/>
      <c r="D17" s="116"/>
      <c r="E17" s="117">
        <v>-322</v>
      </c>
      <c r="F17" s="117">
        <v>-68</v>
      </c>
      <c r="G17" s="117">
        <v>-68</v>
      </c>
      <c r="H17" s="117">
        <v>0</v>
      </c>
      <c r="I17" s="117">
        <v>0</v>
      </c>
    </row>
    <row r="18" spans="1:9" ht="15.6">
      <c r="A18" s="116"/>
      <c r="B18" s="116" t="s">
        <v>175</v>
      </c>
      <c r="C18" s="116"/>
      <c r="D18" s="116"/>
      <c r="E18" s="117">
        <v>-104329</v>
      </c>
      <c r="F18" s="117">
        <v>-21909</v>
      </c>
      <c r="G18" s="117">
        <v>-21909</v>
      </c>
      <c r="H18" s="117">
        <v>0</v>
      </c>
      <c r="I18" s="117">
        <v>0</v>
      </c>
    </row>
    <row r="19" spans="1:9" ht="15.6">
      <c r="A19" s="116"/>
      <c r="B19" s="116" t="s">
        <v>176</v>
      </c>
      <c r="C19" s="116"/>
      <c r="D19" s="116"/>
      <c r="E19" s="117">
        <v>241058</v>
      </c>
      <c r="F19" s="117">
        <v>50622</v>
      </c>
      <c r="G19" s="117">
        <v>50622</v>
      </c>
      <c r="H19" s="117">
        <v>0</v>
      </c>
      <c r="I19" s="117">
        <v>0</v>
      </c>
    </row>
    <row r="20" spans="1:9" ht="15.6">
      <c r="A20" s="116"/>
      <c r="B20" s="116" t="s">
        <v>177</v>
      </c>
      <c r="C20" s="116"/>
      <c r="D20" s="116"/>
      <c r="E20" s="117">
        <v>20743591</v>
      </c>
      <c r="F20" s="117">
        <v>4356154</v>
      </c>
      <c r="G20" s="117">
        <v>4356154</v>
      </c>
      <c r="H20" s="117">
        <v>0</v>
      </c>
      <c r="I20" s="117">
        <v>0</v>
      </c>
    </row>
    <row r="21" spans="1:9" ht="15.6">
      <c r="A21" s="116"/>
      <c r="B21" s="116" t="s">
        <v>178</v>
      </c>
      <c r="C21" s="116"/>
      <c r="D21" s="116"/>
      <c r="E21" s="117">
        <v>-24938</v>
      </c>
      <c r="F21" s="117">
        <v>-5237</v>
      </c>
      <c r="G21" s="117">
        <v>-5237</v>
      </c>
      <c r="H21" s="117">
        <v>0</v>
      </c>
      <c r="I21" s="117">
        <v>0</v>
      </c>
    </row>
    <row r="22" spans="1:9" ht="15.6">
      <c r="A22" s="116"/>
      <c r="B22" s="116" t="s">
        <v>179</v>
      </c>
      <c r="C22" s="116"/>
      <c r="D22" s="116"/>
      <c r="E22" s="117">
        <v>-3762</v>
      </c>
      <c r="F22" s="117">
        <v>-790</v>
      </c>
      <c r="G22" s="117">
        <v>-790</v>
      </c>
      <c r="H22" s="117">
        <v>0</v>
      </c>
      <c r="I22" s="117">
        <v>0</v>
      </c>
    </row>
    <row r="23" spans="1:9" ht="15.6">
      <c r="A23" s="116"/>
      <c r="B23" s="116" t="s">
        <v>180</v>
      </c>
      <c r="C23" s="116"/>
      <c r="D23" s="116"/>
      <c r="E23" s="117">
        <v>-39938</v>
      </c>
      <c r="F23" s="117">
        <v>-8387</v>
      </c>
      <c r="G23" s="117">
        <v>-8387</v>
      </c>
      <c r="H23" s="117">
        <v>0</v>
      </c>
      <c r="I23" s="117">
        <v>0</v>
      </c>
    </row>
    <row r="24" spans="1:9" ht="15.6">
      <c r="A24" s="116"/>
      <c r="B24" s="116" t="s">
        <v>181</v>
      </c>
      <c r="C24" s="116"/>
      <c r="D24" s="116"/>
      <c r="E24" s="117">
        <v>-743318</v>
      </c>
      <c r="F24" s="117">
        <v>-156097</v>
      </c>
      <c r="G24" s="117">
        <v>-156097</v>
      </c>
      <c r="H24" s="117">
        <v>0</v>
      </c>
      <c r="I24" s="117">
        <v>0</v>
      </c>
    </row>
    <row r="25" spans="1:9" ht="15.6">
      <c r="A25" s="116"/>
      <c r="B25" s="116" t="s">
        <v>182</v>
      </c>
      <c r="C25" s="116"/>
      <c r="D25" s="116"/>
      <c r="E25" s="117">
        <v>4385620</v>
      </c>
      <c r="F25" s="117">
        <v>920980</v>
      </c>
      <c r="G25" s="117">
        <v>920980</v>
      </c>
      <c r="H25" s="117">
        <v>0</v>
      </c>
      <c r="I25" s="117">
        <v>0</v>
      </c>
    </row>
    <row r="26" spans="1:9" ht="15.6">
      <c r="A26" s="116"/>
      <c r="B26" s="116" t="s">
        <v>183</v>
      </c>
      <c r="C26" s="116"/>
      <c r="D26" s="116"/>
      <c r="E26" s="117">
        <v>5457119</v>
      </c>
      <c r="F26" s="117">
        <v>1145995</v>
      </c>
      <c r="G26" s="117">
        <v>1145995</v>
      </c>
      <c r="H26" s="117">
        <v>0</v>
      </c>
      <c r="I26" s="117">
        <v>0</v>
      </c>
    </row>
    <row r="27" spans="1:9" ht="15.6">
      <c r="A27" s="116"/>
      <c r="B27" s="116" t="s">
        <v>184</v>
      </c>
      <c r="C27" s="116"/>
      <c r="D27" s="116"/>
      <c r="E27" s="117">
        <v>0</v>
      </c>
      <c r="F27" s="117">
        <v>0</v>
      </c>
      <c r="G27" s="117">
        <v>0</v>
      </c>
      <c r="H27" s="117">
        <v>0</v>
      </c>
      <c r="I27" s="117">
        <v>0</v>
      </c>
    </row>
    <row r="28" spans="1:9" ht="15.6">
      <c r="A28" s="116"/>
      <c r="B28" s="116" t="s">
        <v>185</v>
      </c>
      <c r="C28" s="116"/>
      <c r="D28" s="116"/>
      <c r="E28" s="117">
        <v>0</v>
      </c>
      <c r="F28" s="117">
        <v>0</v>
      </c>
      <c r="G28" s="117">
        <v>0</v>
      </c>
      <c r="H28" s="117">
        <v>0</v>
      </c>
      <c r="I28" s="117">
        <v>0</v>
      </c>
    </row>
    <row r="29" spans="1:9" ht="15.6">
      <c r="A29" s="116"/>
      <c r="B29" s="116" t="s">
        <v>186</v>
      </c>
      <c r="C29" s="116"/>
      <c r="D29" s="116"/>
      <c r="E29" s="117">
        <v>0</v>
      </c>
      <c r="F29" s="117">
        <v>0</v>
      </c>
      <c r="G29" s="117">
        <v>0</v>
      </c>
      <c r="H29" s="117">
        <v>0</v>
      </c>
      <c r="I29" s="117">
        <v>0</v>
      </c>
    </row>
    <row r="30" spans="1:9" ht="15.6">
      <c r="A30" s="116"/>
      <c r="B30" s="116" t="s">
        <v>187</v>
      </c>
      <c r="C30" s="116"/>
      <c r="D30" s="116"/>
      <c r="E30" s="117">
        <v>-1039508</v>
      </c>
      <c r="F30" s="117">
        <v>-363828</v>
      </c>
      <c r="G30" s="117">
        <v>-218297</v>
      </c>
      <c r="H30" s="117">
        <v>0</v>
      </c>
      <c r="I30" s="117">
        <v>-145531</v>
      </c>
    </row>
    <row r="31" spans="1:9" ht="15.6">
      <c r="A31" s="116" t="s">
        <v>169</v>
      </c>
      <c r="B31" s="116"/>
      <c r="C31" s="116"/>
      <c r="D31" s="116"/>
      <c r="E31" s="117">
        <v>31378823</v>
      </c>
      <c r="F31" s="117">
        <v>6450569</v>
      </c>
      <c r="G31" s="117">
        <v>6589553</v>
      </c>
      <c r="H31" s="117">
        <v>-6548</v>
      </c>
      <c r="I31" s="117">
        <v>-145531</v>
      </c>
    </row>
    <row r="32" spans="1:9" ht="15.6">
      <c r="A32" s="116" t="s">
        <v>188</v>
      </c>
      <c r="B32" s="116"/>
      <c r="C32" s="116"/>
      <c r="D32" s="116"/>
      <c r="E32" s="117">
        <v>31378823</v>
      </c>
      <c r="F32" s="117">
        <v>6450569</v>
      </c>
      <c r="G32" s="117">
        <v>6589553</v>
      </c>
      <c r="H32" s="117">
        <v>-6548</v>
      </c>
      <c r="I32" s="117">
        <v>-145531</v>
      </c>
    </row>
    <row r="33" spans="1:9" ht="15.6">
      <c r="A33" s="116"/>
      <c r="B33" s="116" t="s">
        <v>189</v>
      </c>
      <c r="C33" s="116"/>
      <c r="D33" s="116"/>
      <c r="E33" s="117">
        <v>136094</v>
      </c>
      <c r="F33" s="117">
        <v>28580</v>
      </c>
      <c r="G33" s="117">
        <v>28580</v>
      </c>
      <c r="H33" s="117">
        <v>0</v>
      </c>
      <c r="I33" s="117">
        <v>0</v>
      </c>
    </row>
    <row r="34" spans="1:9" ht="15.6">
      <c r="A34" s="116"/>
      <c r="B34" s="116" t="s">
        <v>190</v>
      </c>
      <c r="C34" s="116"/>
      <c r="D34" s="116"/>
      <c r="E34" s="117">
        <v>1155343</v>
      </c>
      <c r="F34" s="117">
        <v>242622</v>
      </c>
      <c r="G34" s="117">
        <v>242622</v>
      </c>
      <c r="H34" s="117">
        <v>0</v>
      </c>
      <c r="I34" s="117">
        <v>0</v>
      </c>
    </row>
    <row r="35" spans="1:9" ht="15.6">
      <c r="A35" s="116"/>
      <c r="B35" s="116" t="s">
        <v>191</v>
      </c>
      <c r="C35" s="116"/>
      <c r="D35" s="116"/>
      <c r="E35" s="117">
        <v>-132071</v>
      </c>
      <c r="F35" s="117">
        <v>-27735</v>
      </c>
      <c r="G35" s="117">
        <v>-27735</v>
      </c>
      <c r="H35" s="117">
        <v>0</v>
      </c>
      <c r="I35" s="117">
        <v>0</v>
      </c>
    </row>
    <row r="36" spans="1:9" ht="15.6">
      <c r="A36" s="116"/>
      <c r="B36" s="116" t="s">
        <v>192</v>
      </c>
      <c r="C36" s="116"/>
      <c r="D36" s="116"/>
      <c r="E36" s="117">
        <v>9431</v>
      </c>
      <c r="F36" s="117">
        <v>1981</v>
      </c>
      <c r="G36" s="117">
        <v>1981</v>
      </c>
      <c r="H36" s="117">
        <v>0</v>
      </c>
      <c r="I36" s="117">
        <v>0</v>
      </c>
    </row>
    <row r="37" spans="1:9" ht="15.6">
      <c r="A37" s="116"/>
      <c r="B37" s="116" t="s">
        <v>193</v>
      </c>
      <c r="C37" s="116"/>
      <c r="D37" s="116"/>
      <c r="E37" s="117">
        <v>5855</v>
      </c>
      <c r="F37" s="117">
        <v>1229</v>
      </c>
      <c r="G37" s="117">
        <v>1229</v>
      </c>
      <c r="H37" s="117">
        <v>0</v>
      </c>
      <c r="I37" s="117">
        <v>0</v>
      </c>
    </row>
    <row r="38" spans="1:9" ht="15.6">
      <c r="A38" s="116"/>
      <c r="B38" s="116" t="s">
        <v>194</v>
      </c>
      <c r="C38" s="116"/>
      <c r="D38" s="116"/>
      <c r="E38" s="117">
        <v>11584</v>
      </c>
      <c r="F38" s="117">
        <v>2433</v>
      </c>
      <c r="G38" s="117">
        <v>2433</v>
      </c>
      <c r="H38" s="117">
        <v>0</v>
      </c>
      <c r="I38" s="117">
        <v>0</v>
      </c>
    </row>
    <row r="39" spans="1:9" ht="15.6">
      <c r="A39" s="116"/>
      <c r="B39" s="116" t="s">
        <v>195</v>
      </c>
      <c r="C39" s="116"/>
      <c r="D39" s="116"/>
      <c r="E39" s="117">
        <v>-1718966</v>
      </c>
      <c r="F39" s="117">
        <v>-360983</v>
      </c>
      <c r="G39" s="117">
        <v>-360983</v>
      </c>
      <c r="H39" s="117">
        <v>0</v>
      </c>
      <c r="I39" s="117">
        <v>0</v>
      </c>
    </row>
    <row r="40" spans="1:9" ht="15.6">
      <c r="A40" s="116"/>
      <c r="B40" s="116" t="s">
        <v>196</v>
      </c>
      <c r="C40" s="116"/>
      <c r="D40" s="116"/>
      <c r="E40" s="117">
        <v>-2238890</v>
      </c>
      <c r="F40" s="117">
        <v>-470167</v>
      </c>
      <c r="G40" s="117">
        <v>-470167</v>
      </c>
      <c r="H40" s="117">
        <v>0</v>
      </c>
      <c r="I40" s="117">
        <v>0</v>
      </c>
    </row>
    <row r="41" spans="1:9" ht="15.6">
      <c r="A41" s="116"/>
      <c r="B41" s="116" t="s">
        <v>197</v>
      </c>
      <c r="C41" s="116"/>
      <c r="D41" s="116"/>
      <c r="E41" s="117">
        <v>0</v>
      </c>
      <c r="F41" s="117">
        <v>0</v>
      </c>
      <c r="G41" s="117">
        <v>0</v>
      </c>
      <c r="H41" s="117">
        <v>0</v>
      </c>
      <c r="I41" s="117">
        <v>0</v>
      </c>
    </row>
    <row r="42" spans="1:9" ht="15.6">
      <c r="A42" s="116"/>
      <c r="B42" s="116" t="s">
        <v>198</v>
      </c>
      <c r="C42" s="116"/>
      <c r="D42" s="116"/>
      <c r="E42" s="117">
        <v>0</v>
      </c>
      <c r="F42" s="117">
        <v>0</v>
      </c>
      <c r="G42" s="117">
        <v>0</v>
      </c>
      <c r="H42" s="117">
        <v>0</v>
      </c>
      <c r="I42" s="117">
        <v>0</v>
      </c>
    </row>
    <row r="43" spans="1:9" ht="15.6">
      <c r="A43" s="116"/>
      <c r="B43" s="116" t="s">
        <v>199</v>
      </c>
      <c r="C43" s="116"/>
      <c r="D43" s="116"/>
      <c r="E43" s="117">
        <v>-12900</v>
      </c>
      <c r="F43" s="117">
        <v>-2709</v>
      </c>
      <c r="G43" s="117">
        <v>-2709</v>
      </c>
      <c r="H43" s="117">
        <v>0</v>
      </c>
      <c r="I43" s="117">
        <v>0</v>
      </c>
    </row>
    <row r="44" spans="1:9" ht="15.6">
      <c r="A44" s="116" t="s">
        <v>169</v>
      </c>
      <c r="B44" s="116"/>
      <c r="C44" s="116"/>
      <c r="D44" s="116"/>
      <c r="E44" s="117">
        <v>-2784520</v>
      </c>
      <c r="F44" s="117">
        <v>-584749</v>
      </c>
      <c r="G44" s="117">
        <v>-584749</v>
      </c>
      <c r="H44" s="117">
        <v>0</v>
      </c>
      <c r="I44" s="117">
        <v>0</v>
      </c>
    </row>
    <row r="45" spans="1:9" ht="15.6">
      <c r="A45" s="116" t="s">
        <v>200</v>
      </c>
      <c r="B45" s="116"/>
      <c r="C45" s="116"/>
      <c r="D45" s="116"/>
      <c r="E45" s="117">
        <v>-2784520</v>
      </c>
      <c r="F45" s="117">
        <v>-584749</v>
      </c>
      <c r="G45" s="117">
        <v>-584749</v>
      </c>
      <c r="H45" s="117">
        <v>0</v>
      </c>
      <c r="I45" s="117">
        <v>0</v>
      </c>
    </row>
    <row r="46" spans="1:9" ht="15.6">
      <c r="A46" s="116" t="s">
        <v>201</v>
      </c>
      <c r="B46" s="116"/>
      <c r="C46" s="116"/>
      <c r="D46" s="116"/>
      <c r="E46" s="117">
        <v>23952325</v>
      </c>
      <c r="F46" s="117">
        <v>3206742</v>
      </c>
      <c r="G46" s="117">
        <v>5029988</v>
      </c>
      <c r="H46" s="117">
        <v>-6548</v>
      </c>
      <c r="I46" s="117">
        <v>-1829794</v>
      </c>
    </row>
    <row r="47" spans="1:9" ht="15.6">
      <c r="A47" s="116" t="s">
        <v>202</v>
      </c>
      <c r="B47" s="116"/>
      <c r="C47" s="116"/>
      <c r="D47" s="116"/>
      <c r="E47" s="117">
        <v>23952325</v>
      </c>
      <c r="F47" s="117">
        <v>3206742</v>
      </c>
      <c r="G47" s="117">
        <v>5029988</v>
      </c>
      <c r="H47" s="117">
        <v>-6548</v>
      </c>
      <c r="I47" s="117">
        <v>-1829794</v>
      </c>
    </row>
    <row r="48" spans="1:9" ht="15.6">
      <c r="A48" s="116" t="s">
        <v>203</v>
      </c>
      <c r="B48" s="116" t="s">
        <v>204</v>
      </c>
      <c r="C48" s="116"/>
      <c r="D48" s="116"/>
      <c r="E48" s="116"/>
      <c r="F48" s="116"/>
      <c r="G48" s="116"/>
      <c r="H48" s="116"/>
      <c r="I48" s="116"/>
    </row>
    <row r="49" spans="1:9" ht="15.6">
      <c r="A49" s="116" t="s">
        <v>205</v>
      </c>
      <c r="B49" s="116"/>
      <c r="C49" s="116"/>
      <c r="D49" s="116"/>
      <c r="E49" s="117">
        <v>23952325</v>
      </c>
      <c r="F49" s="117">
        <v>3206742</v>
      </c>
      <c r="G49" s="117">
        <v>5029988</v>
      </c>
      <c r="H49" s="117">
        <v>-6548</v>
      </c>
      <c r="I49" s="117">
        <v>-1829794</v>
      </c>
    </row>
  </sheetData>
  <pageMargins left="0.7" right="0.7" top="0.75" bottom="0.75" header="0.3" footer="0.3"/>
  <pageSetup scale="6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3C82B-6BCD-4946-8EE4-8C6084A76904}">
  <sheetPr>
    <pageSetUpPr fitToPage="1"/>
  </sheetPr>
  <dimension ref="A1:L47"/>
  <sheetViews>
    <sheetView zoomScale="80" zoomScaleNormal="80" workbookViewId="0">
      <pane xSplit="1" ySplit="7" topLeftCell="B8" activePane="bottomRight" state="frozen"/>
      <selection activeCell="I35" sqref="I35"/>
      <selection pane="topRight" activeCell="I35" sqref="I35"/>
      <selection pane="bottomLeft" activeCell="I35" sqref="I35"/>
      <selection pane="bottomRight" activeCell="I35" sqref="I35"/>
    </sheetView>
  </sheetViews>
  <sheetFormatPr defaultRowHeight="15"/>
  <cols>
    <col min="1" max="1" width="29" bestFit="1" customWidth="1"/>
    <col min="2" max="2" width="16.54296875" bestFit="1" customWidth="1"/>
    <col min="3" max="3" width="12.6328125" bestFit="1" customWidth="1"/>
    <col min="4" max="4" width="13.26953125" bestFit="1" customWidth="1"/>
    <col min="5" max="5" width="12.6328125" bestFit="1" customWidth="1"/>
    <col min="6" max="6" width="12.08984375" bestFit="1" customWidth="1"/>
    <col min="7" max="7" width="13" bestFit="1" customWidth="1"/>
    <col min="8" max="8" width="12.6328125" bestFit="1" customWidth="1"/>
    <col min="9" max="9" width="10.36328125" bestFit="1" customWidth="1"/>
    <col min="10" max="10" width="12.36328125" bestFit="1" customWidth="1"/>
    <col min="11" max="11" width="10.08984375" bestFit="1" customWidth="1"/>
    <col min="12" max="12" width="12.36328125" bestFit="1" customWidth="1"/>
  </cols>
  <sheetData>
    <row r="1" spans="1:12" ht="43.2">
      <c r="A1" s="118" t="s">
        <v>207</v>
      </c>
      <c r="B1" s="119" t="s">
        <v>208</v>
      </c>
      <c r="C1" s="119" t="s">
        <v>209</v>
      </c>
      <c r="D1" s="119" t="s">
        <v>210</v>
      </c>
      <c r="E1" s="119" t="s">
        <v>211</v>
      </c>
      <c r="F1" s="119" t="s">
        <v>218</v>
      </c>
      <c r="G1" s="119" t="s">
        <v>212</v>
      </c>
      <c r="H1" s="119" t="s">
        <v>213</v>
      </c>
      <c r="I1" s="119" t="s">
        <v>214</v>
      </c>
      <c r="J1" s="119" t="s">
        <v>215</v>
      </c>
      <c r="K1" s="119" t="s">
        <v>216</v>
      </c>
      <c r="L1" s="119" t="s">
        <v>217</v>
      </c>
    </row>
    <row r="2" spans="1:12" ht="15.6">
      <c r="A2" s="118" t="s">
        <v>206</v>
      </c>
      <c r="B2" s="118"/>
      <c r="C2" s="118"/>
      <c r="D2" s="118"/>
      <c r="E2" s="118"/>
      <c r="F2" s="118"/>
      <c r="G2" s="118"/>
      <c r="H2" s="118"/>
      <c r="I2" s="118"/>
      <c r="J2" s="118"/>
      <c r="K2" s="118"/>
      <c r="L2" s="118"/>
    </row>
    <row r="3" spans="1:12" ht="15.6">
      <c r="A3" s="118" t="s">
        <v>161</v>
      </c>
      <c r="B3" s="118"/>
      <c r="C3" s="118"/>
      <c r="D3" s="118"/>
      <c r="E3" s="118"/>
      <c r="F3" s="118"/>
      <c r="G3" s="118"/>
      <c r="H3" s="118"/>
      <c r="I3" s="118"/>
      <c r="J3" s="118"/>
      <c r="K3" s="118"/>
      <c r="L3" s="118"/>
    </row>
    <row r="4" spans="1:12" ht="15.6">
      <c r="A4" s="118" t="s">
        <v>162</v>
      </c>
      <c r="B4" s="118"/>
      <c r="C4" s="118"/>
      <c r="D4" s="118"/>
      <c r="E4" s="118"/>
      <c r="F4" s="118"/>
      <c r="G4" s="118"/>
      <c r="H4" s="118"/>
      <c r="I4" s="118"/>
      <c r="J4" s="118"/>
      <c r="K4" s="118"/>
      <c r="L4" s="118"/>
    </row>
    <row r="5" spans="1:12" ht="15.6">
      <c r="A5" s="118" t="s">
        <v>163</v>
      </c>
      <c r="B5" s="118"/>
      <c r="C5" s="118"/>
      <c r="D5" s="118"/>
      <c r="E5" s="118"/>
      <c r="F5" s="118"/>
      <c r="G5" s="118"/>
      <c r="H5" s="118"/>
      <c r="I5" s="118"/>
      <c r="J5" s="118"/>
      <c r="K5" s="118"/>
      <c r="L5" s="118"/>
    </row>
    <row r="6" spans="1:12" ht="15.6">
      <c r="A6" s="118"/>
      <c r="B6" s="118"/>
      <c r="C6" s="118"/>
      <c r="D6" s="118"/>
      <c r="E6" s="118"/>
      <c r="F6" s="118"/>
      <c r="G6" s="118"/>
      <c r="H6" s="118"/>
      <c r="I6" s="118"/>
      <c r="J6" s="118"/>
      <c r="K6" s="118"/>
      <c r="L6" s="118"/>
    </row>
    <row r="7" spans="1:12" ht="15.6">
      <c r="A7" s="118" t="s">
        <v>164</v>
      </c>
      <c r="B7" s="118"/>
      <c r="C7" s="118"/>
      <c r="D7" s="118"/>
      <c r="E7" s="118"/>
      <c r="F7" s="118"/>
      <c r="G7" s="118"/>
      <c r="H7" s="118"/>
      <c r="I7" s="118"/>
      <c r="J7" s="118"/>
      <c r="K7" s="118"/>
      <c r="L7" s="118"/>
    </row>
    <row r="8" spans="1:12" ht="15.6">
      <c r="A8" s="118" t="s">
        <v>165</v>
      </c>
      <c r="B8" s="120">
        <v>-18515666</v>
      </c>
      <c r="C8" s="120">
        <v>-4617547</v>
      </c>
      <c r="D8" s="120">
        <v>-23133213</v>
      </c>
      <c r="E8" s="120">
        <v>-5319667</v>
      </c>
      <c r="F8" s="120">
        <v>-969715</v>
      </c>
      <c r="G8" s="120">
        <v>-6289382</v>
      </c>
      <c r="H8" s="120">
        <v>-4857975</v>
      </c>
      <c r="I8" s="120">
        <v>0</v>
      </c>
      <c r="J8" s="120">
        <v>1431407</v>
      </c>
      <c r="K8" s="120">
        <v>0</v>
      </c>
      <c r="L8" s="120">
        <v>1895301</v>
      </c>
    </row>
    <row r="9" spans="1:12" ht="15.6">
      <c r="A9" s="118" t="s">
        <v>166</v>
      </c>
      <c r="B9" s="120">
        <v>230693</v>
      </c>
      <c r="C9" s="120">
        <v>687854</v>
      </c>
      <c r="D9" s="120">
        <v>918547</v>
      </c>
      <c r="E9" s="120">
        <v>48446</v>
      </c>
      <c r="F9" s="120">
        <v>144449</v>
      </c>
      <c r="G9" s="120">
        <v>192895</v>
      </c>
      <c r="H9" s="120">
        <v>192895</v>
      </c>
      <c r="I9" s="120">
        <v>0</v>
      </c>
      <c r="J9" s="120">
        <v>0</v>
      </c>
      <c r="K9" s="120">
        <v>0</v>
      </c>
      <c r="L9" s="120">
        <v>0</v>
      </c>
    </row>
    <row r="10" spans="1:12" ht="15.6">
      <c r="A10" s="118" t="s">
        <v>167</v>
      </c>
      <c r="B10" s="120">
        <v>0</v>
      </c>
      <c r="C10" s="120">
        <v>0</v>
      </c>
      <c r="D10" s="120">
        <v>0</v>
      </c>
      <c r="E10" s="120">
        <v>0</v>
      </c>
      <c r="F10" s="120">
        <v>0</v>
      </c>
      <c r="G10" s="120">
        <v>0</v>
      </c>
      <c r="H10" s="120">
        <v>0</v>
      </c>
      <c r="I10" s="120">
        <v>0</v>
      </c>
      <c r="J10" s="120">
        <v>0</v>
      </c>
      <c r="K10" s="120">
        <v>0</v>
      </c>
      <c r="L10" s="120">
        <v>0</v>
      </c>
    </row>
    <row r="11" spans="1:12" ht="15.6">
      <c r="A11" s="118" t="s">
        <v>168</v>
      </c>
      <c r="B11" s="120">
        <v>441795087</v>
      </c>
      <c r="C11" s="120">
        <v>-712285</v>
      </c>
      <c r="D11" s="120">
        <v>441082802</v>
      </c>
      <c r="E11" s="120">
        <v>147637035</v>
      </c>
      <c r="F11" s="120">
        <v>-1833813</v>
      </c>
      <c r="G11" s="120">
        <v>145803222</v>
      </c>
      <c r="H11" s="120">
        <v>92627388</v>
      </c>
      <c r="I11" s="120">
        <v>1</v>
      </c>
      <c r="J11" s="120">
        <v>-53175835</v>
      </c>
      <c r="K11" s="120">
        <v>1</v>
      </c>
      <c r="L11" s="120">
        <v>-70409187</v>
      </c>
    </row>
    <row r="12" spans="1:12" ht="15.6">
      <c r="A12" s="118" t="s">
        <v>219</v>
      </c>
      <c r="B12" s="120">
        <v>423510115</v>
      </c>
      <c r="C12" s="120">
        <v>-4641978</v>
      </c>
      <c r="D12" s="120">
        <v>418868137</v>
      </c>
      <c r="E12" s="120">
        <v>142365814</v>
      </c>
      <c r="F12" s="120">
        <v>-2659078</v>
      </c>
      <c r="G12" s="120">
        <v>139706735</v>
      </c>
      <c r="H12" s="120">
        <v>87962309</v>
      </c>
      <c r="I12" s="120">
        <v>1</v>
      </c>
      <c r="J12" s="120">
        <v>-51744428</v>
      </c>
      <c r="K12" s="120">
        <v>1</v>
      </c>
      <c r="L12" s="120">
        <v>-68513886</v>
      </c>
    </row>
    <row r="13" spans="1:12" ht="15.6">
      <c r="A13" s="118" t="s">
        <v>173</v>
      </c>
      <c r="B13" s="120">
        <v>3456625</v>
      </c>
      <c r="C13" s="120">
        <v>2538729</v>
      </c>
      <c r="D13" s="120">
        <v>5995354</v>
      </c>
      <c r="E13" s="120">
        <v>725891</v>
      </c>
      <c r="F13" s="120">
        <v>533133</v>
      </c>
      <c r="G13" s="120">
        <v>1259024</v>
      </c>
      <c r="H13" s="120">
        <v>1259024</v>
      </c>
      <c r="I13" s="120">
        <v>1</v>
      </c>
      <c r="J13" s="120">
        <v>-1</v>
      </c>
      <c r="K13" s="120">
        <v>1</v>
      </c>
      <c r="L13" s="120">
        <v>-1</v>
      </c>
    </row>
    <row r="14" spans="1:12" ht="15.6">
      <c r="A14" s="118" t="s">
        <v>174</v>
      </c>
      <c r="B14" s="120">
        <v>322</v>
      </c>
      <c r="C14" s="120">
        <v>-322</v>
      </c>
      <c r="D14" s="120">
        <v>0</v>
      </c>
      <c r="E14" s="120">
        <v>68</v>
      </c>
      <c r="F14" s="120">
        <v>-68</v>
      </c>
      <c r="G14" s="120">
        <v>0</v>
      </c>
      <c r="H14" s="120">
        <v>0</v>
      </c>
      <c r="I14" s="120">
        <v>0</v>
      </c>
      <c r="J14" s="120">
        <v>0</v>
      </c>
      <c r="K14" s="120">
        <v>0</v>
      </c>
      <c r="L14" s="120">
        <v>0</v>
      </c>
    </row>
    <row r="15" spans="1:12" ht="15.6">
      <c r="A15" s="118" t="s">
        <v>175</v>
      </c>
      <c r="B15" s="120">
        <v>4709947</v>
      </c>
      <c r="C15" s="120">
        <v>-104329</v>
      </c>
      <c r="D15" s="120">
        <v>4605619</v>
      </c>
      <c r="E15" s="120">
        <v>989089</v>
      </c>
      <c r="F15" s="120">
        <v>-21909</v>
      </c>
      <c r="G15" s="120">
        <v>967180</v>
      </c>
      <c r="H15" s="120">
        <v>967180</v>
      </c>
      <c r="I15" s="120">
        <v>0</v>
      </c>
      <c r="J15" s="120">
        <v>0</v>
      </c>
      <c r="K15" s="120">
        <v>0</v>
      </c>
      <c r="L15" s="120">
        <v>0</v>
      </c>
    </row>
    <row r="16" spans="1:12" ht="15.6">
      <c r="A16" s="118" t="s">
        <v>176</v>
      </c>
      <c r="B16" s="120">
        <v>-1527551</v>
      </c>
      <c r="C16" s="120">
        <v>241058</v>
      </c>
      <c r="D16" s="120">
        <v>-1286492</v>
      </c>
      <c r="E16" s="120">
        <v>-320786</v>
      </c>
      <c r="F16" s="120">
        <v>50622</v>
      </c>
      <c r="G16" s="120">
        <v>-270163</v>
      </c>
      <c r="H16" s="120">
        <v>-270163</v>
      </c>
      <c r="I16" s="120">
        <v>0</v>
      </c>
      <c r="J16" s="120">
        <v>0</v>
      </c>
      <c r="K16" s="120">
        <v>0</v>
      </c>
      <c r="L16" s="120">
        <v>0</v>
      </c>
    </row>
    <row r="17" spans="1:12" ht="15.6">
      <c r="A17" s="118" t="s">
        <v>177</v>
      </c>
      <c r="B17" s="120">
        <v>59608096</v>
      </c>
      <c r="C17" s="120">
        <v>20743591</v>
      </c>
      <c r="D17" s="120">
        <v>80351687</v>
      </c>
      <c r="E17" s="120">
        <v>12517700</v>
      </c>
      <c r="F17" s="120">
        <v>4356154</v>
      </c>
      <c r="G17" s="120">
        <v>16873854</v>
      </c>
      <c r="H17" s="120">
        <v>16873854</v>
      </c>
      <c r="I17" s="120">
        <v>1</v>
      </c>
      <c r="J17" s="120">
        <v>0</v>
      </c>
      <c r="K17" s="120">
        <v>1</v>
      </c>
      <c r="L17" s="120">
        <v>-1</v>
      </c>
    </row>
    <row r="18" spans="1:12" ht="15.6">
      <c r="A18" s="118" t="s">
        <v>178</v>
      </c>
      <c r="B18" s="120">
        <v>1315960</v>
      </c>
      <c r="C18" s="120">
        <v>-24938</v>
      </c>
      <c r="D18" s="120">
        <v>1291022</v>
      </c>
      <c r="E18" s="120">
        <v>276351</v>
      </c>
      <c r="F18" s="120">
        <v>-5237</v>
      </c>
      <c r="G18" s="120">
        <v>271114</v>
      </c>
      <c r="H18" s="120">
        <v>271115</v>
      </c>
      <c r="I18" s="120">
        <v>0</v>
      </c>
      <c r="J18" s="120">
        <v>0</v>
      </c>
      <c r="K18" s="120">
        <v>0</v>
      </c>
      <c r="L18" s="120">
        <v>0</v>
      </c>
    </row>
    <row r="19" spans="1:12" ht="15.6">
      <c r="A19" s="118" t="s">
        <v>179</v>
      </c>
      <c r="B19" s="120">
        <v>127591</v>
      </c>
      <c r="C19" s="120">
        <v>-3762</v>
      </c>
      <c r="D19" s="120">
        <v>123829</v>
      </c>
      <c r="E19" s="120">
        <v>26794</v>
      </c>
      <c r="F19" s="120">
        <v>-790</v>
      </c>
      <c r="G19" s="120">
        <v>26004</v>
      </c>
      <c r="H19" s="120">
        <v>26004</v>
      </c>
      <c r="I19" s="120">
        <v>0</v>
      </c>
      <c r="J19" s="120">
        <v>0</v>
      </c>
      <c r="K19" s="120">
        <v>0</v>
      </c>
      <c r="L19" s="120">
        <v>0</v>
      </c>
    </row>
    <row r="20" spans="1:12" ht="15.6">
      <c r="A20" s="118" t="s">
        <v>180</v>
      </c>
      <c r="B20" s="120">
        <v>1174542</v>
      </c>
      <c r="C20" s="120">
        <v>-39938</v>
      </c>
      <c r="D20" s="120">
        <v>1134604</v>
      </c>
      <c r="E20" s="120">
        <v>246654</v>
      </c>
      <c r="F20" s="120">
        <v>-8387</v>
      </c>
      <c r="G20" s="120">
        <v>238267</v>
      </c>
      <c r="H20" s="120">
        <v>238267</v>
      </c>
      <c r="I20" s="120">
        <v>0</v>
      </c>
      <c r="J20" s="120">
        <v>0</v>
      </c>
      <c r="K20" s="120">
        <v>0</v>
      </c>
      <c r="L20" s="120">
        <v>0</v>
      </c>
    </row>
    <row r="21" spans="1:12" ht="15.6">
      <c r="A21" s="118" t="s">
        <v>181</v>
      </c>
      <c r="B21" s="120">
        <v>16023756</v>
      </c>
      <c r="C21" s="120">
        <v>-743318</v>
      </c>
      <c r="D21" s="120">
        <v>15280439</v>
      </c>
      <c r="E21" s="120">
        <v>3364989</v>
      </c>
      <c r="F21" s="120">
        <v>-156097</v>
      </c>
      <c r="G21" s="120">
        <v>3208892</v>
      </c>
      <c r="H21" s="120">
        <v>3208892</v>
      </c>
      <c r="I21" s="120">
        <v>0</v>
      </c>
      <c r="J21" s="120">
        <v>0</v>
      </c>
      <c r="K21" s="120">
        <v>0</v>
      </c>
      <c r="L21" s="120">
        <v>0</v>
      </c>
    </row>
    <row r="22" spans="1:12" ht="15.6">
      <c r="A22" s="118" t="s">
        <v>182</v>
      </c>
      <c r="B22" s="120">
        <v>19287594</v>
      </c>
      <c r="C22" s="120">
        <v>4385620</v>
      </c>
      <c r="D22" s="120">
        <v>23673213</v>
      </c>
      <c r="E22" s="120">
        <v>4050395</v>
      </c>
      <c r="F22" s="120">
        <v>920980</v>
      </c>
      <c r="G22" s="120">
        <v>4971375</v>
      </c>
      <c r="H22" s="120">
        <v>4971375</v>
      </c>
      <c r="I22" s="120">
        <v>0</v>
      </c>
      <c r="J22" s="120">
        <v>0</v>
      </c>
      <c r="K22" s="120">
        <v>0</v>
      </c>
      <c r="L22" s="120">
        <v>0</v>
      </c>
    </row>
    <row r="23" spans="1:12" ht="15.6">
      <c r="A23" s="118" t="s">
        <v>183</v>
      </c>
      <c r="B23" s="120">
        <v>42394290</v>
      </c>
      <c r="C23" s="120">
        <v>5457119</v>
      </c>
      <c r="D23" s="120">
        <v>47851409</v>
      </c>
      <c r="E23" s="120">
        <v>8902801</v>
      </c>
      <c r="F23" s="120">
        <v>1145995</v>
      </c>
      <c r="G23" s="120">
        <v>10048796</v>
      </c>
      <c r="H23" s="120">
        <v>10048796</v>
      </c>
      <c r="I23" s="120">
        <v>1</v>
      </c>
      <c r="J23" s="120">
        <v>-1</v>
      </c>
      <c r="K23" s="120">
        <v>1</v>
      </c>
      <c r="L23" s="120">
        <v>-1</v>
      </c>
    </row>
    <row r="24" spans="1:12" ht="15.6">
      <c r="A24" s="118" t="s">
        <v>184</v>
      </c>
      <c r="B24" s="120">
        <v>0</v>
      </c>
      <c r="C24" s="120">
        <v>0</v>
      </c>
      <c r="D24" s="120">
        <v>0</v>
      </c>
      <c r="E24" s="120">
        <v>0</v>
      </c>
      <c r="F24" s="120">
        <v>0</v>
      </c>
      <c r="G24" s="120">
        <v>0</v>
      </c>
      <c r="H24" s="120">
        <v>0</v>
      </c>
      <c r="I24" s="120">
        <v>0</v>
      </c>
      <c r="J24" s="120">
        <v>0</v>
      </c>
      <c r="K24" s="120">
        <v>0</v>
      </c>
      <c r="L24" s="120">
        <v>0</v>
      </c>
    </row>
    <row r="25" spans="1:12" ht="15.6">
      <c r="A25" s="118" t="s">
        <v>185</v>
      </c>
      <c r="B25" s="120">
        <v>13</v>
      </c>
      <c r="C25" s="120">
        <v>0</v>
      </c>
      <c r="D25" s="120">
        <v>12</v>
      </c>
      <c r="E25" s="120">
        <v>3</v>
      </c>
      <c r="F25" s="120">
        <v>0</v>
      </c>
      <c r="G25" s="120">
        <v>3</v>
      </c>
      <c r="H25" s="120">
        <v>3</v>
      </c>
      <c r="I25" s="120">
        <v>0</v>
      </c>
      <c r="J25" s="120">
        <v>0</v>
      </c>
      <c r="K25" s="120">
        <v>0</v>
      </c>
      <c r="L25" s="120">
        <v>0</v>
      </c>
    </row>
    <row r="26" spans="1:12" ht="15.6">
      <c r="A26" s="118" t="s">
        <v>186</v>
      </c>
      <c r="B26" s="120">
        <v>0</v>
      </c>
      <c r="C26" s="120">
        <v>0</v>
      </c>
      <c r="D26" s="120">
        <v>0</v>
      </c>
      <c r="E26" s="120">
        <v>0</v>
      </c>
      <c r="F26" s="120">
        <v>0</v>
      </c>
      <c r="G26" s="120">
        <v>0</v>
      </c>
      <c r="H26" s="120">
        <v>0</v>
      </c>
      <c r="I26" s="120">
        <v>0</v>
      </c>
      <c r="J26" s="120">
        <v>0</v>
      </c>
      <c r="K26" s="120">
        <v>0</v>
      </c>
      <c r="L26" s="120">
        <v>0</v>
      </c>
    </row>
    <row r="27" spans="1:12" ht="15.6">
      <c r="A27" s="118" t="s">
        <v>187</v>
      </c>
      <c r="B27" s="120">
        <v>15159912</v>
      </c>
      <c r="C27" s="120">
        <v>-1039508</v>
      </c>
      <c r="D27" s="120">
        <v>14120404</v>
      </c>
      <c r="E27" s="120">
        <v>5305969</v>
      </c>
      <c r="F27" s="120">
        <v>-363828</v>
      </c>
      <c r="G27" s="120">
        <v>4942141</v>
      </c>
      <c r="H27" s="120">
        <v>2965285</v>
      </c>
      <c r="I27" s="120">
        <v>0</v>
      </c>
      <c r="J27" s="120">
        <v>-1976856</v>
      </c>
      <c r="K27" s="120">
        <v>0</v>
      </c>
      <c r="L27" s="120">
        <v>-2617521</v>
      </c>
    </row>
    <row r="28" spans="1:12" ht="15.6">
      <c r="A28" s="118" t="s">
        <v>220</v>
      </c>
      <c r="B28" s="120">
        <v>161731098</v>
      </c>
      <c r="C28" s="120">
        <v>31410002</v>
      </c>
      <c r="D28" s="120">
        <v>193141100</v>
      </c>
      <c r="E28" s="120">
        <v>36085918</v>
      </c>
      <c r="F28" s="120">
        <v>6450569</v>
      </c>
      <c r="G28" s="120">
        <v>42536487</v>
      </c>
      <c r="H28" s="120">
        <v>40559631</v>
      </c>
      <c r="I28" s="120">
        <v>2</v>
      </c>
      <c r="J28" s="120">
        <v>-1976858</v>
      </c>
      <c r="K28" s="120">
        <v>3</v>
      </c>
      <c r="L28" s="120">
        <v>-2617523</v>
      </c>
    </row>
    <row r="29" spans="1:12" ht="15.6">
      <c r="A29" s="118" t="s">
        <v>171</v>
      </c>
      <c r="B29" s="120">
        <v>698923</v>
      </c>
      <c r="C29" s="120">
        <v>-31180</v>
      </c>
      <c r="D29" s="120">
        <v>667743</v>
      </c>
      <c r="E29" s="120">
        <v>0</v>
      </c>
      <c r="F29" s="120">
        <v>0</v>
      </c>
      <c r="G29" s="120">
        <v>0</v>
      </c>
      <c r="H29" s="120">
        <v>140226</v>
      </c>
      <c r="I29" s="120">
        <v>140226</v>
      </c>
      <c r="J29" s="120">
        <v>0</v>
      </c>
      <c r="K29" s="120">
        <v>185671</v>
      </c>
      <c r="L29" s="120">
        <v>0</v>
      </c>
    </row>
    <row r="30" spans="1:12" ht="15.6">
      <c r="A30" s="118" t="s">
        <v>172</v>
      </c>
      <c r="B30" s="120">
        <v>0</v>
      </c>
      <c r="C30" s="120">
        <v>0</v>
      </c>
      <c r="D30" s="120">
        <v>0</v>
      </c>
      <c r="E30" s="120">
        <v>0</v>
      </c>
      <c r="F30" s="120">
        <v>0</v>
      </c>
      <c r="G30" s="120">
        <v>0</v>
      </c>
      <c r="H30" s="120">
        <v>0</v>
      </c>
      <c r="I30" s="120">
        <v>0</v>
      </c>
      <c r="J30" s="120">
        <v>0</v>
      </c>
      <c r="K30" s="120">
        <v>0</v>
      </c>
      <c r="L30" s="120">
        <v>0</v>
      </c>
    </row>
    <row r="31" spans="1:12" ht="15.6">
      <c r="A31" s="118" t="s">
        <v>220</v>
      </c>
      <c r="B31" s="120">
        <v>698923</v>
      </c>
      <c r="C31" s="120">
        <v>-31180</v>
      </c>
      <c r="D31" s="120">
        <v>667743</v>
      </c>
      <c r="E31" s="120">
        <v>0</v>
      </c>
      <c r="F31" s="120">
        <v>0</v>
      </c>
      <c r="G31" s="120">
        <v>0</v>
      </c>
      <c r="H31" s="120">
        <v>140226</v>
      </c>
      <c r="I31" s="120">
        <v>140226</v>
      </c>
      <c r="J31" s="120">
        <v>0</v>
      </c>
      <c r="K31" s="120">
        <v>185671</v>
      </c>
      <c r="L31" s="120">
        <v>0</v>
      </c>
    </row>
    <row r="32" spans="1:12" ht="15.6">
      <c r="A32" s="118" t="s">
        <v>189</v>
      </c>
      <c r="B32" s="120">
        <v>-1086060</v>
      </c>
      <c r="C32" s="120">
        <v>136094</v>
      </c>
      <c r="D32" s="120">
        <v>-949965</v>
      </c>
      <c r="E32" s="120">
        <v>-228072</v>
      </c>
      <c r="F32" s="120">
        <v>28580</v>
      </c>
      <c r="G32" s="120">
        <v>-199493</v>
      </c>
      <c r="H32" s="120">
        <v>-199493</v>
      </c>
      <c r="I32" s="120">
        <v>-1</v>
      </c>
      <c r="J32" s="120">
        <v>1</v>
      </c>
      <c r="K32" s="120">
        <v>-1</v>
      </c>
      <c r="L32" s="120">
        <v>1</v>
      </c>
    </row>
    <row r="33" spans="1:12" ht="15.6">
      <c r="A33" s="118" t="s">
        <v>190</v>
      </c>
      <c r="B33" s="120">
        <v>-18574967</v>
      </c>
      <c r="C33" s="120">
        <v>1155343</v>
      </c>
      <c r="D33" s="120">
        <v>-17419625</v>
      </c>
      <c r="E33" s="120">
        <v>-3900743</v>
      </c>
      <c r="F33" s="120">
        <v>242622</v>
      </c>
      <c r="G33" s="120">
        <v>-3658121</v>
      </c>
      <c r="H33" s="120">
        <v>-3658121</v>
      </c>
      <c r="I33" s="120">
        <v>-1</v>
      </c>
      <c r="J33" s="120">
        <v>1</v>
      </c>
      <c r="K33" s="120">
        <v>-1</v>
      </c>
      <c r="L33" s="120">
        <v>1</v>
      </c>
    </row>
    <row r="34" spans="1:12" ht="15.6">
      <c r="A34" s="118" t="s">
        <v>191</v>
      </c>
      <c r="B34" s="120">
        <v>1327607</v>
      </c>
      <c r="C34" s="120">
        <v>-132071</v>
      </c>
      <c r="D34" s="120">
        <v>1195537</v>
      </c>
      <c r="E34" s="120">
        <v>278797</v>
      </c>
      <c r="F34" s="120">
        <v>-27735</v>
      </c>
      <c r="G34" s="120">
        <v>251063</v>
      </c>
      <c r="H34" s="120">
        <v>251063</v>
      </c>
      <c r="I34" s="120">
        <v>0</v>
      </c>
      <c r="J34" s="120">
        <v>0</v>
      </c>
      <c r="K34" s="120">
        <v>0</v>
      </c>
      <c r="L34" s="120">
        <v>0</v>
      </c>
    </row>
    <row r="35" spans="1:12" ht="15.6">
      <c r="A35" s="118" t="s">
        <v>192</v>
      </c>
      <c r="B35" s="120">
        <v>-57613</v>
      </c>
      <c r="C35" s="120">
        <v>9431</v>
      </c>
      <c r="D35" s="120">
        <v>-48182</v>
      </c>
      <c r="E35" s="120">
        <v>-12099</v>
      </c>
      <c r="F35" s="120">
        <v>1981</v>
      </c>
      <c r="G35" s="120">
        <v>-10118</v>
      </c>
      <c r="H35" s="120">
        <v>-10118</v>
      </c>
      <c r="I35" s="120">
        <v>0</v>
      </c>
      <c r="J35" s="120">
        <v>0</v>
      </c>
      <c r="K35" s="120">
        <v>0</v>
      </c>
      <c r="L35" s="120">
        <v>0</v>
      </c>
    </row>
    <row r="36" spans="1:12" ht="15.6">
      <c r="A36" s="118" t="s">
        <v>193</v>
      </c>
      <c r="B36" s="120">
        <v>-40000</v>
      </c>
      <c r="C36" s="120">
        <v>5855</v>
      </c>
      <c r="D36" s="120">
        <v>-34145</v>
      </c>
      <c r="E36" s="120">
        <v>-8400</v>
      </c>
      <c r="F36" s="120">
        <v>1229</v>
      </c>
      <c r="G36" s="120">
        <v>-7171</v>
      </c>
      <c r="H36" s="120">
        <v>-7171</v>
      </c>
      <c r="I36" s="120">
        <v>0</v>
      </c>
      <c r="J36" s="120">
        <v>0</v>
      </c>
      <c r="K36" s="120">
        <v>0</v>
      </c>
      <c r="L36" s="120">
        <v>0</v>
      </c>
    </row>
    <row r="37" spans="1:12" ht="15.6">
      <c r="A37" s="118" t="s">
        <v>194</v>
      </c>
      <c r="B37" s="120">
        <v>-105903</v>
      </c>
      <c r="C37" s="120">
        <v>11584</v>
      </c>
      <c r="D37" s="120">
        <v>-94319</v>
      </c>
      <c r="E37" s="120">
        <v>-22240</v>
      </c>
      <c r="F37" s="120">
        <v>2433</v>
      </c>
      <c r="G37" s="120">
        <v>-19807</v>
      </c>
      <c r="H37" s="120">
        <v>-19807</v>
      </c>
      <c r="I37" s="120">
        <v>0</v>
      </c>
      <c r="J37" s="120">
        <v>0</v>
      </c>
      <c r="K37" s="120">
        <v>0</v>
      </c>
      <c r="L37" s="120">
        <v>0</v>
      </c>
    </row>
    <row r="38" spans="1:12" ht="15.6">
      <c r="A38" s="118" t="s">
        <v>195</v>
      </c>
      <c r="B38" s="120">
        <v>-30928946</v>
      </c>
      <c r="C38" s="120">
        <v>-1718966</v>
      </c>
      <c r="D38" s="120">
        <v>-32647912</v>
      </c>
      <c r="E38" s="120">
        <v>-6495079</v>
      </c>
      <c r="F38" s="120">
        <v>-360983</v>
      </c>
      <c r="G38" s="120">
        <v>-6856061</v>
      </c>
      <c r="H38" s="120">
        <v>-6856061</v>
      </c>
      <c r="I38" s="120">
        <v>-1</v>
      </c>
      <c r="J38" s="120">
        <v>0</v>
      </c>
      <c r="K38" s="120">
        <v>-1</v>
      </c>
      <c r="L38" s="120">
        <v>1</v>
      </c>
    </row>
    <row r="39" spans="1:12" ht="15.6">
      <c r="A39" s="118" t="s">
        <v>196</v>
      </c>
      <c r="B39" s="120">
        <v>-2793242</v>
      </c>
      <c r="C39" s="120">
        <v>-2238890</v>
      </c>
      <c r="D39" s="120">
        <v>-5032132</v>
      </c>
      <c r="E39" s="120">
        <v>-586581</v>
      </c>
      <c r="F39" s="120">
        <v>-470167</v>
      </c>
      <c r="G39" s="120">
        <v>-1056748</v>
      </c>
      <c r="H39" s="120">
        <v>-1056748</v>
      </c>
      <c r="I39" s="120">
        <v>0</v>
      </c>
      <c r="J39" s="120">
        <v>0</v>
      </c>
      <c r="K39" s="120">
        <v>0</v>
      </c>
      <c r="L39" s="120">
        <v>0</v>
      </c>
    </row>
    <row r="40" spans="1:12" ht="15.6">
      <c r="A40" s="118" t="s">
        <v>197</v>
      </c>
      <c r="B40" s="120">
        <v>0</v>
      </c>
      <c r="C40" s="120">
        <v>0</v>
      </c>
      <c r="D40" s="120">
        <v>0</v>
      </c>
      <c r="E40" s="120">
        <v>0</v>
      </c>
      <c r="F40" s="120">
        <v>0</v>
      </c>
      <c r="G40" s="120">
        <v>0</v>
      </c>
      <c r="H40" s="120">
        <v>0</v>
      </c>
      <c r="I40" s="120">
        <v>0</v>
      </c>
      <c r="J40" s="120">
        <v>0</v>
      </c>
      <c r="K40" s="120">
        <v>0</v>
      </c>
      <c r="L40" s="120">
        <v>0</v>
      </c>
    </row>
    <row r="41" spans="1:12" ht="15.6">
      <c r="A41" s="118" t="s">
        <v>198</v>
      </c>
      <c r="B41" s="120">
        <v>0</v>
      </c>
      <c r="C41" s="120">
        <v>0</v>
      </c>
      <c r="D41" s="120">
        <v>0</v>
      </c>
      <c r="E41" s="120">
        <v>0</v>
      </c>
      <c r="F41" s="120">
        <v>0</v>
      </c>
      <c r="G41" s="120">
        <v>0</v>
      </c>
      <c r="H41" s="120">
        <v>0</v>
      </c>
      <c r="I41" s="120">
        <v>0</v>
      </c>
      <c r="J41" s="120">
        <v>0</v>
      </c>
      <c r="K41" s="120">
        <v>0</v>
      </c>
      <c r="L41" s="120">
        <v>0</v>
      </c>
    </row>
    <row r="42" spans="1:12" ht="15.6">
      <c r="A42" s="118" t="s">
        <v>199</v>
      </c>
      <c r="B42" s="120">
        <v>126469</v>
      </c>
      <c r="C42" s="120">
        <v>-12900</v>
      </c>
      <c r="D42" s="120">
        <v>113569</v>
      </c>
      <c r="E42" s="120">
        <v>26558</v>
      </c>
      <c r="F42" s="120">
        <v>-2709</v>
      </c>
      <c r="G42" s="120">
        <v>23849</v>
      </c>
      <c r="H42" s="120">
        <v>23849</v>
      </c>
      <c r="I42" s="120">
        <v>0</v>
      </c>
      <c r="J42" s="120">
        <v>0</v>
      </c>
      <c r="K42" s="120">
        <v>0</v>
      </c>
      <c r="L42" s="120">
        <v>0</v>
      </c>
    </row>
    <row r="43" spans="1:12" ht="15.6">
      <c r="A43" s="118" t="s">
        <v>221</v>
      </c>
      <c r="B43" s="120">
        <v>-52132654</v>
      </c>
      <c r="C43" s="120">
        <v>-2784520</v>
      </c>
      <c r="D43" s="120">
        <v>-54917175</v>
      </c>
      <c r="E43" s="120">
        <v>-10947857</v>
      </c>
      <c r="F43" s="120">
        <v>-584749</v>
      </c>
      <c r="G43" s="120">
        <v>-11532607</v>
      </c>
      <c r="H43" s="120">
        <v>-11532607</v>
      </c>
      <c r="I43" s="120">
        <v>-3</v>
      </c>
      <c r="J43" s="120">
        <v>3</v>
      </c>
      <c r="K43" s="120">
        <v>-4</v>
      </c>
      <c r="L43" s="120">
        <v>4</v>
      </c>
    </row>
    <row r="44" spans="1:12" ht="15.6">
      <c r="A44" s="118" t="s">
        <v>169</v>
      </c>
      <c r="B44" s="120">
        <v>533807481</v>
      </c>
      <c r="C44" s="120">
        <v>23952325</v>
      </c>
      <c r="D44" s="120">
        <v>557759805</v>
      </c>
      <c r="E44" s="120">
        <v>167503874</v>
      </c>
      <c r="F44" s="120">
        <v>3206742</v>
      </c>
      <c r="G44" s="120">
        <v>170710616</v>
      </c>
      <c r="H44" s="120">
        <v>117129559</v>
      </c>
      <c r="I44" s="120">
        <v>140226</v>
      </c>
      <c r="J44" s="120">
        <v>-53721283</v>
      </c>
      <c r="K44" s="120">
        <v>185671</v>
      </c>
      <c r="L44" s="120">
        <v>-71131406</v>
      </c>
    </row>
    <row r="45" spans="1:12" ht="15.6">
      <c r="A45" s="118" t="s">
        <v>201</v>
      </c>
      <c r="B45" s="120">
        <v>533807481</v>
      </c>
      <c r="C45" s="120">
        <v>23952325</v>
      </c>
      <c r="D45" s="120">
        <v>557759805</v>
      </c>
      <c r="E45" s="120">
        <v>167503874</v>
      </c>
      <c r="F45" s="120">
        <v>3206742</v>
      </c>
      <c r="G45" s="120">
        <v>170710616</v>
      </c>
      <c r="H45" s="120">
        <v>117129559</v>
      </c>
      <c r="I45" s="120">
        <v>140226</v>
      </c>
      <c r="J45" s="120">
        <v>-53721283</v>
      </c>
      <c r="K45" s="120">
        <v>185671</v>
      </c>
      <c r="L45" s="120">
        <v>-71131406</v>
      </c>
    </row>
    <row r="46" spans="1:12" ht="15.6">
      <c r="A46" s="118" t="s">
        <v>202</v>
      </c>
      <c r="B46" s="120">
        <v>533807481</v>
      </c>
      <c r="C46" s="120">
        <v>23952325</v>
      </c>
      <c r="D46" s="120">
        <v>557759805</v>
      </c>
      <c r="E46" s="120">
        <v>167503874</v>
      </c>
      <c r="F46" s="120">
        <v>3206742</v>
      </c>
      <c r="G46" s="120">
        <v>170710616</v>
      </c>
      <c r="H46" s="120">
        <v>117129559</v>
      </c>
      <c r="I46" s="120">
        <v>140226</v>
      </c>
      <c r="J46" s="120">
        <v>-53721283</v>
      </c>
      <c r="K46" s="120">
        <v>185671</v>
      </c>
      <c r="L46" s="120">
        <v>-71131406</v>
      </c>
    </row>
    <row r="47" spans="1:12" ht="15.6">
      <c r="A47" s="118" t="s">
        <v>222</v>
      </c>
      <c r="B47" s="118" t="s">
        <v>223</v>
      </c>
      <c r="C47" s="118"/>
      <c r="D47" s="118"/>
      <c r="E47" s="118"/>
      <c r="F47" s="118"/>
      <c r="G47" s="118"/>
      <c r="H47" s="118"/>
      <c r="I47" s="118"/>
      <c r="J47" s="118"/>
      <c r="K47" s="118"/>
      <c r="L47" s="118"/>
    </row>
  </sheetData>
  <pageMargins left="0.7" right="0.7" top="0.75" bottom="0.75" header="0.3" footer="0.3"/>
  <pageSetup scale="6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A5B21-3C04-4364-AA2F-FE212196DA4E}">
  <sheetPr>
    <pageSetUpPr fitToPage="1"/>
  </sheetPr>
  <dimension ref="A1:M48"/>
  <sheetViews>
    <sheetView zoomScale="80" zoomScaleNormal="80" workbookViewId="0">
      <pane xSplit="2" ySplit="8" topLeftCell="C9" activePane="bottomRight" state="frozen"/>
      <selection activeCell="I35" sqref="I35"/>
      <selection pane="topRight" activeCell="I35" sqref="I35"/>
      <selection pane="bottomLeft" activeCell="I35" sqref="I35"/>
      <selection pane="bottomRight" activeCell="I35" sqref="I35"/>
    </sheetView>
  </sheetViews>
  <sheetFormatPr defaultRowHeight="15"/>
  <cols>
    <col min="1" max="1" width="42.81640625" bestFit="1" customWidth="1"/>
    <col min="2" max="2" width="6.81640625" bestFit="1" customWidth="1"/>
    <col min="3" max="3" width="15.08984375" bestFit="1" customWidth="1"/>
    <col min="4" max="4" width="13.453125" bestFit="1" customWidth="1"/>
    <col min="5" max="5" width="12.90625" bestFit="1" customWidth="1"/>
    <col min="6" max="6" width="20.90625" bestFit="1" customWidth="1"/>
    <col min="7" max="7" width="11" bestFit="1" customWidth="1"/>
    <col min="8" max="8" width="18.6328125" bestFit="1" customWidth="1"/>
    <col min="9" max="9" width="22.1796875" bestFit="1" customWidth="1"/>
    <col min="10" max="10" width="23.54296875" bestFit="1" customWidth="1"/>
    <col min="11" max="11" width="22.54296875" bestFit="1" customWidth="1"/>
    <col min="12" max="12" width="22.453125" bestFit="1" customWidth="1"/>
    <col min="13" max="13" width="21.453125" bestFit="1" customWidth="1"/>
  </cols>
  <sheetData>
    <row r="1" spans="1:13" ht="15.6">
      <c r="A1" s="121" t="s">
        <v>207</v>
      </c>
      <c r="B1" s="121"/>
      <c r="C1" s="121" t="s">
        <v>224</v>
      </c>
      <c r="D1" s="121" t="s">
        <v>225</v>
      </c>
      <c r="E1" s="121" t="s">
        <v>226</v>
      </c>
      <c r="F1" s="121" t="s">
        <v>227</v>
      </c>
      <c r="G1" s="121" t="s">
        <v>234</v>
      </c>
      <c r="H1" s="121" t="s">
        <v>228</v>
      </c>
      <c r="I1" s="121" t="s">
        <v>229</v>
      </c>
      <c r="J1" s="121" t="s">
        <v>230</v>
      </c>
      <c r="K1" s="121" t="s">
        <v>231</v>
      </c>
      <c r="L1" s="121" t="s">
        <v>232</v>
      </c>
      <c r="M1" s="121" t="s">
        <v>233</v>
      </c>
    </row>
    <row r="2" spans="1:13" ht="15.6">
      <c r="A2" s="121" t="s">
        <v>235</v>
      </c>
      <c r="B2" s="121">
        <v>2023</v>
      </c>
      <c r="C2" s="121"/>
      <c r="D2" s="121"/>
      <c r="E2" s="121"/>
      <c r="F2" s="121"/>
      <c r="G2" s="121"/>
      <c r="H2" s="121"/>
      <c r="I2" s="121"/>
      <c r="J2" s="121"/>
      <c r="K2" s="121"/>
      <c r="L2" s="121"/>
      <c r="M2" s="121"/>
    </row>
    <row r="3" spans="1:13" ht="15.6">
      <c r="A3" s="122"/>
      <c r="B3" s="121"/>
      <c r="C3" s="121"/>
      <c r="D3" s="121"/>
      <c r="E3" s="121"/>
      <c r="F3" s="121"/>
      <c r="G3" s="121"/>
      <c r="H3" s="121"/>
      <c r="I3" s="121"/>
      <c r="J3" s="121"/>
      <c r="K3" s="121"/>
      <c r="L3" s="121"/>
      <c r="M3" s="121"/>
    </row>
    <row r="4" spans="1:13" ht="15.6">
      <c r="A4" s="121" t="s">
        <v>163</v>
      </c>
      <c r="B4" s="121"/>
      <c r="C4" s="121"/>
      <c r="D4" s="121"/>
      <c r="E4" s="121"/>
      <c r="F4" s="121"/>
      <c r="G4" s="121"/>
      <c r="H4" s="121"/>
      <c r="I4" s="121"/>
      <c r="J4" s="121"/>
      <c r="K4" s="121"/>
      <c r="L4" s="121"/>
      <c r="M4" s="121"/>
    </row>
    <row r="5" spans="1:13" ht="15.6">
      <c r="A5" s="121" t="s">
        <v>236</v>
      </c>
      <c r="B5" s="121"/>
      <c r="C5" s="121"/>
      <c r="D5" s="121"/>
      <c r="E5" s="121"/>
      <c r="F5" s="121"/>
      <c r="G5" s="121"/>
      <c r="H5" s="121"/>
      <c r="I5" s="121"/>
      <c r="J5" s="121"/>
      <c r="K5" s="121"/>
      <c r="L5" s="121"/>
      <c r="M5" s="121"/>
    </row>
    <row r="6" spans="1:13" ht="15.6">
      <c r="A6" s="121" t="s">
        <v>162</v>
      </c>
      <c r="B6" s="121"/>
      <c r="C6" s="121"/>
      <c r="D6" s="121"/>
      <c r="E6" s="121"/>
      <c r="F6" s="121"/>
      <c r="G6" s="121"/>
      <c r="H6" s="121"/>
      <c r="I6" s="121"/>
      <c r="J6" s="121"/>
      <c r="K6" s="121"/>
      <c r="L6" s="121"/>
      <c r="M6" s="121"/>
    </row>
    <row r="7" spans="1:13" ht="15.6">
      <c r="A7" s="121"/>
      <c r="B7" s="121"/>
      <c r="C7" s="121"/>
      <c r="D7" s="121"/>
      <c r="E7" s="121"/>
      <c r="F7" s="121"/>
      <c r="G7" s="121"/>
      <c r="H7" s="121"/>
      <c r="I7" s="121"/>
      <c r="J7" s="121"/>
      <c r="K7" s="121"/>
      <c r="L7" s="121"/>
      <c r="M7" s="121"/>
    </row>
    <row r="8" spans="1:13" ht="15.6">
      <c r="A8" s="121" t="s">
        <v>164</v>
      </c>
      <c r="B8" s="121"/>
      <c r="C8" s="121"/>
      <c r="D8" s="121"/>
      <c r="E8" s="121"/>
      <c r="F8" s="121"/>
      <c r="G8" s="121"/>
      <c r="H8" s="121"/>
      <c r="I8" s="121"/>
      <c r="J8" s="121"/>
      <c r="K8" s="121"/>
      <c r="L8" s="121"/>
      <c r="M8" s="121"/>
    </row>
    <row r="9" spans="1:13" ht="15.6">
      <c r="A9" s="121" t="s">
        <v>165</v>
      </c>
      <c r="B9" s="121"/>
      <c r="C9" s="123">
        <v>-18515666</v>
      </c>
      <c r="D9" s="123">
        <v>-4617547</v>
      </c>
      <c r="E9" s="123">
        <v>-23133213</v>
      </c>
      <c r="F9" s="123">
        <v>-5319667</v>
      </c>
      <c r="G9" s="123">
        <v>-969715</v>
      </c>
      <c r="H9" s="123">
        <v>-6289382</v>
      </c>
      <c r="I9" s="123">
        <v>-3888290</v>
      </c>
      <c r="J9" s="123">
        <v>0</v>
      </c>
      <c r="K9" s="123">
        <v>1431377</v>
      </c>
      <c r="L9" s="123">
        <v>0</v>
      </c>
      <c r="M9" s="123">
        <v>1895261</v>
      </c>
    </row>
    <row r="10" spans="1:13" ht="15.6">
      <c r="A10" s="121" t="s">
        <v>166</v>
      </c>
      <c r="B10" s="121"/>
      <c r="C10" s="123">
        <v>230693</v>
      </c>
      <c r="D10" s="123">
        <v>687854</v>
      </c>
      <c r="E10" s="123">
        <v>918547</v>
      </c>
      <c r="F10" s="123">
        <v>48446</v>
      </c>
      <c r="G10" s="123">
        <v>144449</v>
      </c>
      <c r="H10" s="123">
        <v>192895</v>
      </c>
      <c r="I10" s="123">
        <v>48446</v>
      </c>
      <c r="J10" s="123">
        <v>0</v>
      </c>
      <c r="K10" s="123">
        <v>0</v>
      </c>
      <c r="L10" s="123">
        <v>0</v>
      </c>
      <c r="M10" s="123">
        <v>0</v>
      </c>
    </row>
    <row r="11" spans="1:13" ht="15.6">
      <c r="A11" s="121" t="s">
        <v>167</v>
      </c>
      <c r="B11" s="121"/>
      <c r="C11" s="123">
        <v>0</v>
      </c>
      <c r="D11" s="123">
        <v>0</v>
      </c>
      <c r="E11" s="123">
        <v>0</v>
      </c>
      <c r="F11" s="123">
        <v>0</v>
      </c>
      <c r="G11" s="123">
        <v>0</v>
      </c>
      <c r="H11" s="123">
        <v>0</v>
      </c>
      <c r="I11" s="123">
        <v>0</v>
      </c>
      <c r="J11" s="123">
        <v>0</v>
      </c>
      <c r="K11" s="123">
        <v>0</v>
      </c>
      <c r="L11" s="123">
        <v>0</v>
      </c>
      <c r="M11" s="123">
        <v>0</v>
      </c>
    </row>
    <row r="12" spans="1:13" ht="15.6">
      <c r="A12" s="121" t="s">
        <v>168</v>
      </c>
      <c r="B12" s="121"/>
      <c r="C12" s="123">
        <v>441795087</v>
      </c>
      <c r="D12" s="123">
        <v>-712285</v>
      </c>
      <c r="E12" s="123">
        <v>441082802</v>
      </c>
      <c r="F12" s="123">
        <v>147637035</v>
      </c>
      <c r="G12" s="123">
        <v>-1833813</v>
      </c>
      <c r="H12" s="123">
        <v>145803222</v>
      </c>
      <c r="I12" s="123">
        <v>92776968</v>
      </c>
      <c r="J12" s="123">
        <v>1</v>
      </c>
      <c r="K12" s="123">
        <v>-54860067</v>
      </c>
      <c r="L12" s="123">
        <v>1</v>
      </c>
      <c r="M12" s="123">
        <v>-72639250</v>
      </c>
    </row>
    <row r="13" spans="1:13" ht="15.6">
      <c r="A13" s="121" t="s">
        <v>219</v>
      </c>
      <c r="B13" s="121"/>
      <c r="C13" s="123">
        <v>423510115</v>
      </c>
      <c r="D13" s="123">
        <v>-4641978</v>
      </c>
      <c r="E13" s="123">
        <v>418868137</v>
      </c>
      <c r="F13" s="123">
        <v>142365814</v>
      </c>
      <c r="G13" s="123">
        <v>-2659078</v>
      </c>
      <c r="H13" s="123">
        <v>139706735</v>
      </c>
      <c r="I13" s="123">
        <v>88937124</v>
      </c>
      <c r="J13" s="123">
        <v>1</v>
      </c>
      <c r="K13" s="123">
        <v>-53428690</v>
      </c>
      <c r="L13" s="123">
        <v>1</v>
      </c>
      <c r="M13" s="123">
        <v>-70743989</v>
      </c>
    </row>
    <row r="14" spans="1:13" ht="15.6">
      <c r="A14" s="121" t="s">
        <v>173</v>
      </c>
      <c r="B14" s="121"/>
      <c r="C14" s="123">
        <v>3456625</v>
      </c>
      <c r="D14" s="123">
        <v>2538729</v>
      </c>
      <c r="E14" s="123">
        <v>5995354</v>
      </c>
      <c r="F14" s="123">
        <v>725891</v>
      </c>
      <c r="G14" s="123">
        <v>533133</v>
      </c>
      <c r="H14" s="123">
        <v>1259024</v>
      </c>
      <c r="I14" s="123">
        <v>725891</v>
      </c>
      <c r="J14" s="123">
        <v>0</v>
      </c>
      <c r="K14" s="123">
        <v>0</v>
      </c>
      <c r="L14" s="123">
        <v>1</v>
      </c>
      <c r="M14" s="123">
        <v>0</v>
      </c>
    </row>
    <row r="15" spans="1:13" ht="15.6">
      <c r="A15" s="121" t="s">
        <v>174</v>
      </c>
      <c r="B15" s="121"/>
      <c r="C15" s="123">
        <v>322</v>
      </c>
      <c r="D15" s="123">
        <v>-322</v>
      </c>
      <c r="E15" s="123">
        <v>0</v>
      </c>
      <c r="F15" s="123">
        <v>68</v>
      </c>
      <c r="G15" s="123">
        <v>-68</v>
      </c>
      <c r="H15" s="123">
        <v>0</v>
      </c>
      <c r="I15" s="123">
        <v>68</v>
      </c>
      <c r="J15" s="123">
        <v>0</v>
      </c>
      <c r="K15" s="123">
        <v>0</v>
      </c>
      <c r="L15" s="123">
        <v>0</v>
      </c>
      <c r="M15" s="123">
        <v>0</v>
      </c>
    </row>
    <row r="16" spans="1:13" ht="15.6">
      <c r="A16" s="121" t="s">
        <v>175</v>
      </c>
      <c r="B16" s="121"/>
      <c r="C16" s="123">
        <v>4709947</v>
      </c>
      <c r="D16" s="123">
        <v>-104329</v>
      </c>
      <c r="E16" s="123">
        <v>4605619</v>
      </c>
      <c r="F16" s="123">
        <v>989089</v>
      </c>
      <c r="G16" s="123">
        <v>-21909</v>
      </c>
      <c r="H16" s="123">
        <v>967180</v>
      </c>
      <c r="I16" s="123">
        <v>989089</v>
      </c>
      <c r="J16" s="123">
        <v>0</v>
      </c>
      <c r="K16" s="123">
        <v>0</v>
      </c>
      <c r="L16" s="123">
        <v>0</v>
      </c>
      <c r="M16" s="123">
        <v>0</v>
      </c>
    </row>
    <row r="17" spans="1:13" ht="15.6">
      <c r="A17" s="121" t="s">
        <v>176</v>
      </c>
      <c r="B17" s="121"/>
      <c r="C17" s="123">
        <v>-1527551</v>
      </c>
      <c r="D17" s="123">
        <v>241058</v>
      </c>
      <c r="E17" s="123">
        <v>-1286492</v>
      </c>
      <c r="F17" s="123">
        <v>-320786</v>
      </c>
      <c r="G17" s="123">
        <v>50622</v>
      </c>
      <c r="H17" s="123">
        <v>-270163</v>
      </c>
      <c r="I17" s="123">
        <v>-320786</v>
      </c>
      <c r="J17" s="123">
        <v>0</v>
      </c>
      <c r="K17" s="123">
        <v>0</v>
      </c>
      <c r="L17" s="123">
        <v>0</v>
      </c>
      <c r="M17" s="123">
        <v>0</v>
      </c>
    </row>
    <row r="18" spans="1:13" ht="15.6">
      <c r="A18" s="121" t="s">
        <v>177</v>
      </c>
      <c r="B18" s="121"/>
      <c r="C18" s="123">
        <v>59608096</v>
      </c>
      <c r="D18" s="123">
        <v>20743591</v>
      </c>
      <c r="E18" s="123">
        <v>80351687</v>
      </c>
      <c r="F18" s="123">
        <v>12517700</v>
      </c>
      <c r="G18" s="123">
        <v>4356154</v>
      </c>
      <c r="H18" s="123">
        <v>16873854</v>
      </c>
      <c r="I18" s="123">
        <v>12517700</v>
      </c>
      <c r="J18" s="123">
        <v>0</v>
      </c>
      <c r="K18" s="123">
        <v>0</v>
      </c>
      <c r="L18" s="123">
        <v>1</v>
      </c>
      <c r="M18" s="123">
        <v>-1</v>
      </c>
    </row>
    <row r="19" spans="1:13" ht="15.6">
      <c r="A19" s="121" t="s">
        <v>178</v>
      </c>
      <c r="B19" s="121"/>
      <c r="C19" s="123">
        <v>1315960</v>
      </c>
      <c r="D19" s="123">
        <v>-24938</v>
      </c>
      <c r="E19" s="123">
        <v>1291022</v>
      </c>
      <c r="F19" s="123">
        <v>276351</v>
      </c>
      <c r="G19" s="123">
        <v>-5237</v>
      </c>
      <c r="H19" s="123">
        <v>271114</v>
      </c>
      <c r="I19" s="123">
        <v>276352</v>
      </c>
      <c r="J19" s="123">
        <v>0</v>
      </c>
      <c r="K19" s="123">
        <v>0</v>
      </c>
      <c r="L19" s="123">
        <v>0</v>
      </c>
      <c r="M19" s="123">
        <v>0</v>
      </c>
    </row>
    <row r="20" spans="1:13" ht="15.6">
      <c r="A20" s="121" t="s">
        <v>179</v>
      </c>
      <c r="B20" s="121"/>
      <c r="C20" s="123">
        <v>127591</v>
      </c>
      <c r="D20" s="123">
        <v>-3762</v>
      </c>
      <c r="E20" s="123">
        <v>123829</v>
      </c>
      <c r="F20" s="123">
        <v>26794</v>
      </c>
      <c r="G20" s="123">
        <v>-790</v>
      </c>
      <c r="H20" s="123">
        <v>26004</v>
      </c>
      <c r="I20" s="123">
        <v>26794</v>
      </c>
      <c r="J20" s="123">
        <v>0</v>
      </c>
      <c r="K20" s="123">
        <v>0</v>
      </c>
      <c r="L20" s="123">
        <v>0</v>
      </c>
      <c r="M20" s="123">
        <v>0</v>
      </c>
    </row>
    <row r="21" spans="1:13" ht="15.6">
      <c r="A21" s="121" t="s">
        <v>180</v>
      </c>
      <c r="B21" s="121"/>
      <c r="C21" s="123">
        <v>1174542</v>
      </c>
      <c r="D21" s="123">
        <v>-39938</v>
      </c>
      <c r="E21" s="123">
        <v>1134604</v>
      </c>
      <c r="F21" s="123">
        <v>246654</v>
      </c>
      <c r="G21" s="123">
        <v>-8387</v>
      </c>
      <c r="H21" s="123">
        <v>238267</v>
      </c>
      <c r="I21" s="123">
        <v>246654</v>
      </c>
      <c r="J21" s="123">
        <v>0</v>
      </c>
      <c r="K21" s="123">
        <v>0</v>
      </c>
      <c r="L21" s="123">
        <v>0</v>
      </c>
      <c r="M21" s="123">
        <v>0</v>
      </c>
    </row>
    <row r="22" spans="1:13" ht="15.6">
      <c r="A22" s="121" t="s">
        <v>181</v>
      </c>
      <c r="B22" s="121"/>
      <c r="C22" s="123">
        <v>16023756</v>
      </c>
      <c r="D22" s="123">
        <v>-743318</v>
      </c>
      <c r="E22" s="123">
        <v>15280439</v>
      </c>
      <c r="F22" s="123">
        <v>3364989</v>
      </c>
      <c r="G22" s="123">
        <v>-156097</v>
      </c>
      <c r="H22" s="123">
        <v>3208892</v>
      </c>
      <c r="I22" s="123">
        <v>3364989</v>
      </c>
      <c r="J22" s="123">
        <v>0</v>
      </c>
      <c r="K22" s="123">
        <v>0</v>
      </c>
      <c r="L22" s="123">
        <v>0</v>
      </c>
      <c r="M22" s="123">
        <v>0</v>
      </c>
    </row>
    <row r="23" spans="1:13" ht="15.6">
      <c r="A23" s="121" t="s">
        <v>182</v>
      </c>
      <c r="B23" s="121"/>
      <c r="C23" s="123">
        <v>19287594</v>
      </c>
      <c r="D23" s="123">
        <v>4385620</v>
      </c>
      <c r="E23" s="123">
        <v>23673213</v>
      </c>
      <c r="F23" s="123">
        <v>4050395</v>
      </c>
      <c r="G23" s="123">
        <v>920980</v>
      </c>
      <c r="H23" s="123">
        <v>4971375</v>
      </c>
      <c r="I23" s="123">
        <v>4050395</v>
      </c>
      <c r="J23" s="123">
        <v>0</v>
      </c>
      <c r="K23" s="123">
        <v>0</v>
      </c>
      <c r="L23" s="123">
        <v>0</v>
      </c>
      <c r="M23" s="123">
        <v>0</v>
      </c>
    </row>
    <row r="24" spans="1:13" ht="15.6">
      <c r="A24" s="121" t="s">
        <v>183</v>
      </c>
      <c r="B24" s="121"/>
      <c r="C24" s="123">
        <v>42394290</v>
      </c>
      <c r="D24" s="123">
        <v>5457119</v>
      </c>
      <c r="E24" s="123">
        <v>47851409</v>
      </c>
      <c r="F24" s="123">
        <v>8902801</v>
      </c>
      <c r="G24" s="123">
        <v>1145995</v>
      </c>
      <c r="H24" s="123">
        <v>10048796</v>
      </c>
      <c r="I24" s="123">
        <v>8902801</v>
      </c>
      <c r="J24" s="123">
        <v>1</v>
      </c>
      <c r="K24" s="123">
        <v>-1</v>
      </c>
      <c r="L24" s="123">
        <v>1</v>
      </c>
      <c r="M24" s="123">
        <v>-1</v>
      </c>
    </row>
    <row r="25" spans="1:13" ht="15.6">
      <c r="A25" s="121" t="s">
        <v>184</v>
      </c>
      <c r="B25" s="121"/>
      <c r="C25" s="123">
        <v>0</v>
      </c>
      <c r="D25" s="123">
        <v>0</v>
      </c>
      <c r="E25" s="123">
        <v>0</v>
      </c>
      <c r="F25" s="123">
        <v>0</v>
      </c>
      <c r="G25" s="123">
        <v>0</v>
      </c>
      <c r="H25" s="123">
        <v>0</v>
      </c>
      <c r="I25" s="123">
        <v>0</v>
      </c>
      <c r="J25" s="123">
        <v>0</v>
      </c>
      <c r="K25" s="123">
        <v>0</v>
      </c>
      <c r="L25" s="123">
        <v>0</v>
      </c>
      <c r="M25" s="123">
        <v>0</v>
      </c>
    </row>
    <row r="26" spans="1:13" ht="15.6">
      <c r="A26" s="121" t="s">
        <v>185</v>
      </c>
      <c r="B26" s="121"/>
      <c r="C26" s="123">
        <v>13</v>
      </c>
      <c r="D26" s="123">
        <v>0</v>
      </c>
      <c r="E26" s="123">
        <v>12</v>
      </c>
      <c r="F26" s="123">
        <v>3</v>
      </c>
      <c r="G26" s="123">
        <v>0</v>
      </c>
      <c r="H26" s="123">
        <v>3</v>
      </c>
      <c r="I26" s="123">
        <v>3</v>
      </c>
      <c r="J26" s="123">
        <v>0</v>
      </c>
      <c r="K26" s="123">
        <v>0</v>
      </c>
      <c r="L26" s="123">
        <v>0</v>
      </c>
      <c r="M26" s="123">
        <v>0</v>
      </c>
    </row>
    <row r="27" spans="1:13" ht="15.6">
      <c r="A27" s="121" t="s">
        <v>186</v>
      </c>
      <c r="B27" s="121"/>
      <c r="C27" s="123">
        <v>0</v>
      </c>
      <c r="D27" s="123">
        <v>0</v>
      </c>
      <c r="E27" s="123">
        <v>0</v>
      </c>
      <c r="F27" s="123">
        <v>0</v>
      </c>
      <c r="G27" s="123">
        <v>0</v>
      </c>
      <c r="H27" s="123">
        <v>0</v>
      </c>
      <c r="I27" s="123">
        <v>0</v>
      </c>
      <c r="J27" s="123">
        <v>0</v>
      </c>
      <c r="K27" s="123">
        <v>0</v>
      </c>
      <c r="L27" s="123">
        <v>0</v>
      </c>
      <c r="M27" s="123">
        <v>0</v>
      </c>
    </row>
    <row r="28" spans="1:13" ht="15.6">
      <c r="A28" s="121" t="s">
        <v>187</v>
      </c>
      <c r="B28" s="121"/>
      <c r="C28" s="123">
        <v>15159912</v>
      </c>
      <c r="D28" s="123">
        <v>-1039508</v>
      </c>
      <c r="E28" s="123">
        <v>14120404</v>
      </c>
      <c r="F28" s="123">
        <v>5305969</v>
      </c>
      <c r="G28" s="123">
        <v>-363828</v>
      </c>
      <c r="H28" s="123">
        <v>4942141</v>
      </c>
      <c r="I28" s="123">
        <v>3183582</v>
      </c>
      <c r="J28" s="123">
        <v>0</v>
      </c>
      <c r="K28" s="123">
        <v>-2122388</v>
      </c>
      <c r="L28" s="123">
        <v>0</v>
      </c>
      <c r="M28" s="123">
        <v>-2810216</v>
      </c>
    </row>
    <row r="29" spans="1:13" ht="15.6">
      <c r="A29" s="121" t="s">
        <v>220</v>
      </c>
      <c r="B29" s="121"/>
      <c r="C29" s="123">
        <v>161731098</v>
      </c>
      <c r="D29" s="123">
        <v>31410002</v>
      </c>
      <c r="E29" s="123">
        <v>193141100</v>
      </c>
      <c r="F29" s="123">
        <v>36085918</v>
      </c>
      <c r="G29" s="123">
        <v>6450569</v>
      </c>
      <c r="H29" s="123">
        <v>42536487</v>
      </c>
      <c r="I29" s="123">
        <v>33963531</v>
      </c>
      <c r="J29" s="123">
        <v>2</v>
      </c>
      <c r="K29" s="123">
        <v>-2122389</v>
      </c>
      <c r="L29" s="123">
        <v>2</v>
      </c>
      <c r="M29" s="123">
        <v>-2810218</v>
      </c>
    </row>
    <row r="30" spans="1:13" ht="15.6">
      <c r="A30" s="121" t="s">
        <v>171</v>
      </c>
      <c r="B30" s="121"/>
      <c r="C30" s="123">
        <v>698923</v>
      </c>
      <c r="D30" s="123">
        <v>-31180</v>
      </c>
      <c r="E30" s="123">
        <v>667743</v>
      </c>
      <c r="F30" s="123">
        <v>0</v>
      </c>
      <c r="G30" s="123">
        <v>0</v>
      </c>
      <c r="H30" s="123">
        <v>0</v>
      </c>
      <c r="I30" s="123">
        <v>146774</v>
      </c>
      <c r="J30" s="123">
        <v>146774</v>
      </c>
      <c r="K30" s="123">
        <v>0</v>
      </c>
      <c r="L30" s="123">
        <v>194341</v>
      </c>
      <c r="M30" s="123">
        <v>0</v>
      </c>
    </row>
    <row r="31" spans="1:13" ht="15.6">
      <c r="A31" s="121" t="s">
        <v>172</v>
      </c>
      <c r="B31" s="121"/>
      <c r="C31" s="123">
        <v>0</v>
      </c>
      <c r="D31" s="123">
        <v>0</v>
      </c>
      <c r="E31" s="123">
        <v>0</v>
      </c>
      <c r="F31" s="123">
        <v>0</v>
      </c>
      <c r="G31" s="123">
        <v>0</v>
      </c>
      <c r="H31" s="123">
        <v>0</v>
      </c>
      <c r="I31" s="123">
        <v>0</v>
      </c>
      <c r="J31" s="123">
        <v>0</v>
      </c>
      <c r="K31" s="123">
        <v>0</v>
      </c>
      <c r="L31" s="123">
        <v>0</v>
      </c>
      <c r="M31" s="123">
        <v>0</v>
      </c>
    </row>
    <row r="32" spans="1:13" ht="15.6">
      <c r="A32" s="121" t="s">
        <v>220</v>
      </c>
      <c r="B32" s="121"/>
      <c r="C32" s="123">
        <v>698923</v>
      </c>
      <c r="D32" s="123">
        <v>-31180</v>
      </c>
      <c r="E32" s="123">
        <v>667743</v>
      </c>
      <c r="F32" s="123">
        <v>0</v>
      </c>
      <c r="G32" s="123">
        <v>0</v>
      </c>
      <c r="H32" s="123">
        <v>0</v>
      </c>
      <c r="I32" s="123">
        <v>146774</v>
      </c>
      <c r="J32" s="123">
        <v>146774</v>
      </c>
      <c r="K32" s="123">
        <v>0</v>
      </c>
      <c r="L32" s="123">
        <v>194341</v>
      </c>
      <c r="M32" s="123">
        <v>0</v>
      </c>
    </row>
    <row r="33" spans="1:13" ht="15.6">
      <c r="A33" s="121" t="s">
        <v>189</v>
      </c>
      <c r="B33" s="121"/>
      <c r="C33" s="123">
        <v>-1086060</v>
      </c>
      <c r="D33" s="123">
        <v>136094</v>
      </c>
      <c r="E33" s="123">
        <v>-949965</v>
      </c>
      <c r="F33" s="123">
        <v>-228072</v>
      </c>
      <c r="G33" s="123">
        <v>28580</v>
      </c>
      <c r="H33" s="123">
        <v>-199493</v>
      </c>
      <c r="I33" s="123">
        <v>-228073</v>
      </c>
      <c r="J33" s="123">
        <v>-1</v>
      </c>
      <c r="K33" s="123">
        <v>1</v>
      </c>
      <c r="L33" s="123">
        <v>-1</v>
      </c>
      <c r="M33" s="123">
        <v>1</v>
      </c>
    </row>
    <row r="34" spans="1:13" ht="15.6">
      <c r="A34" s="121" t="s">
        <v>190</v>
      </c>
      <c r="B34" s="121"/>
      <c r="C34" s="123">
        <v>-18574967</v>
      </c>
      <c r="D34" s="123">
        <v>1155343</v>
      </c>
      <c r="E34" s="123">
        <v>-17419625</v>
      </c>
      <c r="F34" s="123">
        <v>-3900743</v>
      </c>
      <c r="G34" s="123">
        <v>242622</v>
      </c>
      <c r="H34" s="123">
        <v>-3658121</v>
      </c>
      <c r="I34" s="123">
        <v>-3900743</v>
      </c>
      <c r="J34" s="123">
        <v>-1</v>
      </c>
      <c r="K34" s="123">
        <v>1</v>
      </c>
      <c r="L34" s="123">
        <v>-1</v>
      </c>
      <c r="M34" s="123">
        <v>1</v>
      </c>
    </row>
    <row r="35" spans="1:13" ht="15.6">
      <c r="A35" s="121" t="s">
        <v>191</v>
      </c>
      <c r="B35" s="121"/>
      <c r="C35" s="123">
        <v>1327607</v>
      </c>
      <c r="D35" s="123">
        <v>-132071</v>
      </c>
      <c r="E35" s="123">
        <v>1195537</v>
      </c>
      <c r="F35" s="123">
        <v>278797</v>
      </c>
      <c r="G35" s="123">
        <v>-27735</v>
      </c>
      <c r="H35" s="123">
        <v>251063</v>
      </c>
      <c r="I35" s="123">
        <v>278798</v>
      </c>
      <c r="J35" s="123">
        <v>0</v>
      </c>
      <c r="K35" s="123">
        <v>0</v>
      </c>
      <c r="L35" s="123">
        <v>0</v>
      </c>
      <c r="M35" s="123">
        <v>0</v>
      </c>
    </row>
    <row r="36" spans="1:13" ht="15.6">
      <c r="A36" s="121" t="s">
        <v>192</v>
      </c>
      <c r="B36" s="121"/>
      <c r="C36" s="123">
        <v>-57613</v>
      </c>
      <c r="D36" s="123">
        <v>9431</v>
      </c>
      <c r="E36" s="123">
        <v>-48182</v>
      </c>
      <c r="F36" s="123">
        <v>-12099</v>
      </c>
      <c r="G36" s="123">
        <v>1981</v>
      </c>
      <c r="H36" s="123">
        <v>-10118</v>
      </c>
      <c r="I36" s="123">
        <v>-12099</v>
      </c>
      <c r="J36" s="123">
        <v>0</v>
      </c>
      <c r="K36" s="123">
        <v>0</v>
      </c>
      <c r="L36" s="123">
        <v>0</v>
      </c>
      <c r="M36" s="123">
        <v>0</v>
      </c>
    </row>
    <row r="37" spans="1:13" ht="15.6">
      <c r="A37" s="121" t="s">
        <v>193</v>
      </c>
      <c r="B37" s="121"/>
      <c r="C37" s="123">
        <v>-40000</v>
      </c>
      <c r="D37" s="123">
        <v>5855</v>
      </c>
      <c r="E37" s="123">
        <v>-34145</v>
      </c>
      <c r="F37" s="123">
        <v>-8400</v>
      </c>
      <c r="G37" s="123">
        <v>1229</v>
      </c>
      <c r="H37" s="123">
        <v>-7171</v>
      </c>
      <c r="I37" s="123">
        <v>-8400</v>
      </c>
      <c r="J37" s="123">
        <v>0</v>
      </c>
      <c r="K37" s="123">
        <v>0</v>
      </c>
      <c r="L37" s="123">
        <v>0</v>
      </c>
      <c r="M37" s="123">
        <v>0</v>
      </c>
    </row>
    <row r="38" spans="1:13" ht="15.6">
      <c r="A38" s="121" t="s">
        <v>194</v>
      </c>
      <c r="B38" s="121"/>
      <c r="C38" s="123">
        <v>-105903</v>
      </c>
      <c r="D38" s="123">
        <v>11584</v>
      </c>
      <c r="E38" s="123">
        <v>-94319</v>
      </c>
      <c r="F38" s="123">
        <v>-22240</v>
      </c>
      <c r="G38" s="123">
        <v>2433</v>
      </c>
      <c r="H38" s="123">
        <v>-19807</v>
      </c>
      <c r="I38" s="123">
        <v>-22240</v>
      </c>
      <c r="J38" s="123">
        <v>0</v>
      </c>
      <c r="K38" s="123">
        <v>0</v>
      </c>
      <c r="L38" s="123">
        <v>0</v>
      </c>
      <c r="M38" s="123">
        <v>0</v>
      </c>
    </row>
    <row r="39" spans="1:13" ht="15.6">
      <c r="A39" s="121" t="s">
        <v>195</v>
      </c>
      <c r="B39" s="121"/>
      <c r="C39" s="123">
        <v>-30928946</v>
      </c>
      <c r="D39" s="123">
        <v>-1718966</v>
      </c>
      <c r="E39" s="123">
        <v>-32647912</v>
      </c>
      <c r="F39" s="123">
        <v>-6495079</v>
      </c>
      <c r="G39" s="123">
        <v>-360983</v>
      </c>
      <c r="H39" s="123">
        <v>-6856061</v>
      </c>
      <c r="I39" s="123">
        <v>-6495079</v>
      </c>
      <c r="J39" s="123">
        <v>0</v>
      </c>
      <c r="K39" s="123">
        <v>0</v>
      </c>
      <c r="L39" s="123">
        <v>-1</v>
      </c>
      <c r="M39" s="123">
        <v>1</v>
      </c>
    </row>
    <row r="40" spans="1:13" ht="15.6">
      <c r="A40" s="121" t="s">
        <v>196</v>
      </c>
      <c r="B40" s="121"/>
      <c r="C40" s="123">
        <v>-2793242</v>
      </c>
      <c r="D40" s="123">
        <v>-2238890</v>
      </c>
      <c r="E40" s="123">
        <v>-5032132</v>
      </c>
      <c r="F40" s="123">
        <v>-586581</v>
      </c>
      <c r="G40" s="123">
        <v>-470167</v>
      </c>
      <c r="H40" s="123">
        <v>-1056748</v>
      </c>
      <c r="I40" s="123">
        <v>-586581</v>
      </c>
      <c r="J40" s="123">
        <v>0</v>
      </c>
      <c r="K40" s="123">
        <v>0</v>
      </c>
      <c r="L40" s="123">
        <v>0</v>
      </c>
      <c r="M40" s="123">
        <v>0</v>
      </c>
    </row>
    <row r="41" spans="1:13" ht="15.6">
      <c r="A41" s="121" t="s">
        <v>197</v>
      </c>
      <c r="B41" s="121"/>
      <c r="C41" s="123">
        <v>0</v>
      </c>
      <c r="D41" s="123">
        <v>0</v>
      </c>
      <c r="E41" s="123">
        <v>0</v>
      </c>
      <c r="F41" s="123">
        <v>0</v>
      </c>
      <c r="G41" s="123">
        <v>0</v>
      </c>
      <c r="H41" s="123">
        <v>0</v>
      </c>
      <c r="I41" s="123">
        <v>0</v>
      </c>
      <c r="J41" s="123">
        <v>0</v>
      </c>
      <c r="K41" s="123">
        <v>0</v>
      </c>
      <c r="L41" s="123">
        <v>0</v>
      </c>
      <c r="M41" s="123">
        <v>0</v>
      </c>
    </row>
    <row r="42" spans="1:13" ht="15.6">
      <c r="A42" s="121" t="s">
        <v>198</v>
      </c>
      <c r="B42" s="121"/>
      <c r="C42" s="123">
        <v>0</v>
      </c>
      <c r="D42" s="123">
        <v>0</v>
      </c>
      <c r="E42" s="123">
        <v>0</v>
      </c>
      <c r="F42" s="123">
        <v>0</v>
      </c>
      <c r="G42" s="123">
        <v>0</v>
      </c>
      <c r="H42" s="123">
        <v>0</v>
      </c>
      <c r="I42" s="123">
        <v>0</v>
      </c>
      <c r="J42" s="123">
        <v>0</v>
      </c>
      <c r="K42" s="123">
        <v>0</v>
      </c>
      <c r="L42" s="123">
        <v>0</v>
      </c>
      <c r="M42" s="123">
        <v>0</v>
      </c>
    </row>
    <row r="43" spans="1:13" ht="15.6">
      <c r="A43" s="121" t="s">
        <v>199</v>
      </c>
      <c r="B43" s="121"/>
      <c r="C43" s="123">
        <v>126469</v>
      </c>
      <c r="D43" s="123">
        <v>-12900</v>
      </c>
      <c r="E43" s="123">
        <v>113569</v>
      </c>
      <c r="F43" s="123">
        <v>26558</v>
      </c>
      <c r="G43" s="123">
        <v>-2709</v>
      </c>
      <c r="H43" s="123">
        <v>23849</v>
      </c>
      <c r="I43" s="123">
        <v>26558</v>
      </c>
      <c r="J43" s="123">
        <v>0</v>
      </c>
      <c r="K43" s="123">
        <v>0</v>
      </c>
      <c r="L43" s="123">
        <v>0</v>
      </c>
      <c r="M43" s="123">
        <v>0</v>
      </c>
    </row>
    <row r="44" spans="1:13" ht="15.6">
      <c r="A44" s="121" t="s">
        <v>221</v>
      </c>
      <c r="B44" s="121"/>
      <c r="C44" s="123">
        <v>-52132654</v>
      </c>
      <c r="D44" s="123">
        <v>-2784520</v>
      </c>
      <c r="E44" s="123">
        <v>-54917175</v>
      </c>
      <c r="F44" s="123">
        <v>-10947857</v>
      </c>
      <c r="G44" s="123">
        <v>-584749</v>
      </c>
      <c r="H44" s="123">
        <v>-11532607</v>
      </c>
      <c r="I44" s="123">
        <v>-10947857</v>
      </c>
      <c r="J44" s="123">
        <v>-3</v>
      </c>
      <c r="K44" s="123">
        <v>2</v>
      </c>
      <c r="L44" s="123">
        <v>-4</v>
      </c>
      <c r="M44" s="123">
        <v>3</v>
      </c>
    </row>
    <row r="45" spans="1:13" ht="15.6">
      <c r="A45" s="121" t="s">
        <v>169</v>
      </c>
      <c r="B45" s="121"/>
      <c r="C45" s="123">
        <v>533807481</v>
      </c>
      <c r="D45" s="123">
        <v>23952325</v>
      </c>
      <c r="E45" s="123">
        <v>557759805</v>
      </c>
      <c r="F45" s="123">
        <v>167503874</v>
      </c>
      <c r="G45" s="123">
        <v>3206742</v>
      </c>
      <c r="H45" s="123">
        <v>170710616</v>
      </c>
      <c r="I45" s="123">
        <v>112099571</v>
      </c>
      <c r="J45" s="123">
        <v>146774</v>
      </c>
      <c r="K45" s="123">
        <v>-55551077</v>
      </c>
      <c r="L45" s="123">
        <v>194340</v>
      </c>
      <c r="M45" s="123">
        <v>-73554204</v>
      </c>
    </row>
    <row r="46" spans="1:13" ht="15.6">
      <c r="A46" s="121" t="s">
        <v>201</v>
      </c>
      <c r="B46" s="121"/>
      <c r="C46" s="123">
        <v>533807481</v>
      </c>
      <c r="D46" s="123">
        <v>23952325</v>
      </c>
      <c r="E46" s="123">
        <v>557759805</v>
      </c>
      <c r="F46" s="123">
        <v>167503874</v>
      </c>
      <c r="G46" s="123">
        <v>3206742</v>
      </c>
      <c r="H46" s="123">
        <v>170710616</v>
      </c>
      <c r="I46" s="123">
        <v>112099571</v>
      </c>
      <c r="J46" s="123">
        <v>146774</v>
      </c>
      <c r="K46" s="123">
        <v>-55551077</v>
      </c>
      <c r="L46" s="123">
        <v>194340</v>
      </c>
      <c r="M46" s="123">
        <v>-73554204</v>
      </c>
    </row>
    <row r="47" spans="1:13" ht="15.6">
      <c r="A47" s="121" t="s">
        <v>237</v>
      </c>
      <c r="B47" s="121"/>
      <c r="C47" s="123">
        <v>533807481</v>
      </c>
      <c r="D47" s="123">
        <v>23952325</v>
      </c>
      <c r="E47" s="123">
        <v>557759805</v>
      </c>
      <c r="F47" s="123">
        <v>167503874</v>
      </c>
      <c r="G47" s="123">
        <v>3206742</v>
      </c>
      <c r="H47" s="123">
        <v>170710616</v>
      </c>
      <c r="I47" s="123">
        <v>112099571</v>
      </c>
      <c r="J47" s="123">
        <v>146774</v>
      </c>
      <c r="K47" s="123">
        <v>-55551077</v>
      </c>
      <c r="L47" s="123">
        <v>194340</v>
      </c>
      <c r="M47" s="123">
        <v>-73554204</v>
      </c>
    </row>
    <row r="48" spans="1:13" ht="15.6">
      <c r="A48" s="121" t="s">
        <v>238</v>
      </c>
      <c r="B48" s="124">
        <v>45420</v>
      </c>
      <c r="C48" s="121"/>
      <c r="D48" s="121"/>
      <c r="E48" s="121"/>
      <c r="F48" s="121"/>
      <c r="G48" s="121"/>
      <c r="H48" s="121"/>
      <c r="I48" s="121"/>
      <c r="J48" s="121"/>
      <c r="K48" s="121"/>
      <c r="L48" s="121"/>
      <c r="M48" s="121"/>
    </row>
  </sheetData>
  <pageMargins left="0.7" right="0.7" top="0.75" bottom="0.75" header="0.3" footer="0.3"/>
  <pageSetup scale="4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6462F-23A7-48BD-B697-45B4B96687F5}">
  <dimension ref="A1"/>
  <sheetViews>
    <sheetView zoomScale="80" zoomScaleNormal="80" workbookViewId="0">
      <selection activeCell="I35" sqref="I35"/>
    </sheetView>
  </sheetViews>
  <sheetFormatPr defaultRowHeight="1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24D4D-DD88-408E-B890-15777FFB65FB}">
  <sheetPr>
    <pageSetUpPr fitToPage="1"/>
  </sheetPr>
  <dimension ref="A1:K48"/>
  <sheetViews>
    <sheetView zoomScale="80" zoomScaleNormal="80" workbookViewId="0">
      <pane xSplit="4" ySplit="7" topLeftCell="E8" activePane="bottomRight" state="frozen"/>
      <selection activeCell="I35" sqref="I35"/>
      <selection pane="topRight" activeCell="I35" sqref="I35"/>
      <selection pane="bottomLeft" activeCell="I35" sqref="I35"/>
      <selection pane="bottomRight" activeCell="I35" sqref="I35"/>
    </sheetView>
  </sheetViews>
  <sheetFormatPr defaultRowHeight="15"/>
  <cols>
    <col min="1" max="1" width="35.90625" bestFit="1" customWidth="1"/>
    <col min="2" max="2" width="25.6328125" bestFit="1" customWidth="1"/>
    <col min="3" max="3" width="6" bestFit="1" customWidth="1"/>
    <col min="5" max="5" width="14.08984375" bestFit="1" customWidth="1"/>
    <col min="6" max="6" width="12.6328125" bestFit="1" customWidth="1"/>
    <col min="7" max="7" width="12.08984375" bestFit="1" customWidth="1"/>
    <col min="8" max="8" width="9.453125" bestFit="1" customWidth="1"/>
    <col min="9" max="9" width="12.36328125" bestFit="1" customWidth="1"/>
    <col min="11" max="11" width="14.36328125" bestFit="1" customWidth="1"/>
  </cols>
  <sheetData>
    <row r="1" spans="1:11" ht="15.6">
      <c r="A1" s="125" t="s">
        <v>153</v>
      </c>
      <c r="B1" s="125"/>
      <c r="C1" s="125" t="s">
        <v>154</v>
      </c>
      <c r="D1" s="125"/>
      <c r="E1" s="125"/>
      <c r="F1" s="125"/>
      <c r="G1" s="125"/>
      <c r="H1" s="125"/>
      <c r="I1" s="125"/>
    </row>
    <row r="2" spans="1:11" ht="15.6">
      <c r="A2" s="125"/>
      <c r="B2" s="125"/>
      <c r="C2" s="125"/>
      <c r="D2" s="125"/>
      <c r="E2" s="125" t="s">
        <v>156</v>
      </c>
      <c r="F2" s="125" t="s">
        <v>157</v>
      </c>
      <c r="G2" s="125" t="s">
        <v>158</v>
      </c>
      <c r="H2" s="125" t="s">
        <v>159</v>
      </c>
      <c r="I2" s="125" t="s">
        <v>160</v>
      </c>
    </row>
    <row r="3" spans="1:11" ht="15.6">
      <c r="A3" s="125" t="s">
        <v>155</v>
      </c>
      <c r="B3" s="125"/>
      <c r="C3" s="125">
        <v>2022</v>
      </c>
      <c r="D3" s="125"/>
      <c r="E3" s="125"/>
      <c r="F3" s="125"/>
      <c r="G3" s="125"/>
      <c r="H3" s="125"/>
      <c r="I3" s="125"/>
    </row>
    <row r="4" spans="1:11" ht="15.6">
      <c r="A4" s="125" t="s">
        <v>239</v>
      </c>
      <c r="B4" s="125"/>
      <c r="C4" s="125"/>
      <c r="D4" s="125"/>
      <c r="E4" s="125"/>
      <c r="F4" s="125"/>
      <c r="G4" s="125"/>
      <c r="H4" s="125"/>
      <c r="I4" s="125"/>
    </row>
    <row r="5" spans="1:11" ht="15.6">
      <c r="A5" s="125" t="s">
        <v>163</v>
      </c>
      <c r="B5" s="125"/>
      <c r="C5" s="125"/>
      <c r="D5" s="125"/>
      <c r="E5" s="125"/>
      <c r="F5" s="125"/>
      <c r="G5" s="125"/>
      <c r="H5" s="125"/>
      <c r="I5" s="125"/>
    </row>
    <row r="6" spans="1:11" ht="15.6">
      <c r="A6" s="125" t="s">
        <v>161</v>
      </c>
      <c r="B6" s="125"/>
      <c r="C6" s="125"/>
      <c r="D6" s="125"/>
      <c r="E6" s="125"/>
      <c r="F6" s="125"/>
      <c r="G6" s="125"/>
      <c r="H6" s="125"/>
      <c r="I6" s="125"/>
    </row>
    <row r="7" spans="1:11" ht="15.6">
      <c r="A7" s="125" t="s">
        <v>164</v>
      </c>
      <c r="B7" s="125"/>
      <c r="C7" s="125"/>
      <c r="D7" s="125"/>
      <c r="E7" s="125"/>
      <c r="F7" s="125"/>
      <c r="G7" s="125"/>
      <c r="H7" s="125"/>
      <c r="I7" s="125"/>
    </row>
    <row r="8" spans="1:11" ht="15.6">
      <c r="A8" s="125"/>
      <c r="B8" s="125" t="s">
        <v>165</v>
      </c>
      <c r="C8" s="125"/>
      <c r="D8" s="125"/>
      <c r="E8" s="126">
        <v>-1694598</v>
      </c>
      <c r="F8" s="126">
        <v>-355387</v>
      </c>
      <c r="G8" s="126">
        <v>-355866</v>
      </c>
      <c r="H8" s="126">
        <v>0</v>
      </c>
      <c r="I8" s="126">
        <v>479</v>
      </c>
    </row>
    <row r="9" spans="1:11" ht="15.6">
      <c r="A9" s="125"/>
      <c r="B9" s="125" t="s">
        <v>166</v>
      </c>
      <c r="C9" s="125"/>
      <c r="D9" s="125"/>
      <c r="E9" s="126">
        <v>230693</v>
      </c>
      <c r="F9" s="126">
        <v>48446</v>
      </c>
      <c r="G9" s="126">
        <v>48446</v>
      </c>
      <c r="H9" s="126">
        <v>0</v>
      </c>
      <c r="I9" s="126">
        <v>0</v>
      </c>
      <c r="K9" t="s">
        <v>317</v>
      </c>
    </row>
    <row r="10" spans="1:11" ht="15.6">
      <c r="A10" s="125"/>
      <c r="B10" s="125" t="s">
        <v>167</v>
      </c>
      <c r="C10" s="125"/>
      <c r="D10" s="125"/>
      <c r="E10" s="126">
        <v>0</v>
      </c>
      <c r="F10" s="126">
        <v>0</v>
      </c>
      <c r="G10" s="126">
        <v>0</v>
      </c>
      <c r="H10" s="126">
        <v>0</v>
      </c>
      <c r="I10" s="126">
        <v>0</v>
      </c>
      <c r="K10" s="162">
        <f>I11+I30</f>
        <v>-1897713</v>
      </c>
    </row>
    <row r="11" spans="1:11" ht="15.6">
      <c r="A11" s="125"/>
      <c r="B11" s="125" t="s">
        <v>168</v>
      </c>
      <c r="C11" s="125"/>
      <c r="D11" s="125"/>
      <c r="E11" s="126">
        <v>-2073297</v>
      </c>
      <c r="F11" s="126">
        <v>-2197931</v>
      </c>
      <c r="G11" s="126">
        <v>-435392</v>
      </c>
      <c r="H11" s="126">
        <v>0</v>
      </c>
      <c r="I11" s="126">
        <v>-1762539</v>
      </c>
    </row>
    <row r="12" spans="1:11" ht="15.6">
      <c r="A12" s="125" t="s">
        <v>169</v>
      </c>
      <c r="B12" s="125"/>
      <c r="C12" s="125"/>
      <c r="D12" s="125"/>
      <c r="E12" s="126">
        <v>-3537202</v>
      </c>
      <c r="F12" s="126">
        <v>-2504872</v>
      </c>
      <c r="G12" s="126">
        <v>-742812</v>
      </c>
      <c r="H12" s="126">
        <v>0</v>
      </c>
      <c r="I12" s="126">
        <v>-1762060</v>
      </c>
    </row>
    <row r="13" spans="1:11" ht="15.6">
      <c r="A13" s="125" t="s">
        <v>170</v>
      </c>
      <c r="B13" s="125"/>
      <c r="C13" s="125"/>
      <c r="D13" s="125"/>
      <c r="E13" s="126">
        <v>-3537202</v>
      </c>
      <c r="F13" s="126">
        <v>-2504872</v>
      </c>
      <c r="G13" s="126">
        <v>-742812</v>
      </c>
      <c r="H13" s="126">
        <v>0</v>
      </c>
      <c r="I13" s="126">
        <v>-1762060</v>
      </c>
    </row>
    <row r="14" spans="1:11" ht="15.6">
      <c r="A14" s="125"/>
      <c r="B14" s="125" t="s">
        <v>171</v>
      </c>
      <c r="C14" s="125"/>
      <c r="D14" s="125"/>
      <c r="E14" s="126">
        <v>-31650</v>
      </c>
      <c r="F14" s="126">
        <v>0</v>
      </c>
      <c r="G14" s="126">
        <v>-6647</v>
      </c>
      <c r="H14" s="126">
        <v>-6647</v>
      </c>
      <c r="I14" s="126">
        <v>0</v>
      </c>
    </row>
    <row r="15" spans="1:11" ht="15.6">
      <c r="A15" s="125"/>
      <c r="B15" s="125" t="s">
        <v>172</v>
      </c>
      <c r="C15" s="125"/>
      <c r="D15" s="125"/>
      <c r="E15" s="126">
        <v>0</v>
      </c>
      <c r="F15" s="126">
        <v>0</v>
      </c>
      <c r="G15" s="126">
        <v>0</v>
      </c>
      <c r="H15" s="126">
        <v>0</v>
      </c>
      <c r="I15" s="126">
        <v>0</v>
      </c>
    </row>
    <row r="16" spans="1:11" ht="15.6">
      <c r="A16" s="125"/>
      <c r="B16" s="125" t="s">
        <v>173</v>
      </c>
      <c r="C16" s="125"/>
      <c r="D16" s="125"/>
      <c r="E16" s="126">
        <v>1085934</v>
      </c>
      <c r="F16" s="126">
        <v>228046</v>
      </c>
      <c r="G16" s="126">
        <v>228046</v>
      </c>
      <c r="H16" s="126">
        <v>0</v>
      </c>
      <c r="I16" s="126">
        <v>0</v>
      </c>
    </row>
    <row r="17" spans="1:9" ht="15.6">
      <c r="A17" s="125"/>
      <c r="B17" s="125" t="s">
        <v>174</v>
      </c>
      <c r="C17" s="125"/>
      <c r="D17" s="125"/>
      <c r="E17" s="126">
        <v>-403</v>
      </c>
      <c r="F17" s="126">
        <v>-85</v>
      </c>
      <c r="G17" s="126">
        <v>-85</v>
      </c>
      <c r="H17" s="126">
        <v>0</v>
      </c>
      <c r="I17" s="126">
        <v>0</v>
      </c>
    </row>
    <row r="18" spans="1:9" ht="15.6">
      <c r="A18" s="125"/>
      <c r="B18" s="125" t="s">
        <v>175</v>
      </c>
      <c r="C18" s="125"/>
      <c r="D18" s="125"/>
      <c r="E18" s="126">
        <v>-108764</v>
      </c>
      <c r="F18" s="126">
        <v>-22841</v>
      </c>
      <c r="G18" s="126">
        <v>-22841</v>
      </c>
      <c r="H18" s="126">
        <v>0</v>
      </c>
      <c r="I18" s="126">
        <v>0</v>
      </c>
    </row>
    <row r="19" spans="1:9" ht="15.6">
      <c r="A19" s="125"/>
      <c r="B19" s="125" t="s">
        <v>176</v>
      </c>
      <c r="C19" s="125"/>
      <c r="D19" s="125"/>
      <c r="E19" s="126">
        <v>1113502</v>
      </c>
      <c r="F19" s="126">
        <v>233835</v>
      </c>
      <c r="G19" s="126">
        <v>233835</v>
      </c>
      <c r="H19" s="126">
        <v>0</v>
      </c>
      <c r="I19" s="126">
        <v>0</v>
      </c>
    </row>
    <row r="20" spans="1:9" ht="15.6">
      <c r="A20" s="125"/>
      <c r="B20" s="125" t="s">
        <v>177</v>
      </c>
      <c r="C20" s="125"/>
      <c r="D20" s="125"/>
      <c r="E20" s="126">
        <v>16116727</v>
      </c>
      <c r="F20" s="126">
        <v>3384513</v>
      </c>
      <c r="G20" s="126">
        <v>3384513</v>
      </c>
      <c r="H20" s="126">
        <v>0</v>
      </c>
      <c r="I20" s="126">
        <v>0</v>
      </c>
    </row>
    <row r="21" spans="1:9" ht="15.6">
      <c r="A21" s="125"/>
      <c r="B21" s="125" t="s">
        <v>178</v>
      </c>
      <c r="C21" s="125"/>
      <c r="D21" s="125"/>
      <c r="E21" s="126">
        <v>-33672</v>
      </c>
      <c r="F21" s="126">
        <v>-7071</v>
      </c>
      <c r="G21" s="126">
        <v>-7071</v>
      </c>
      <c r="H21" s="126">
        <v>0</v>
      </c>
      <c r="I21" s="126">
        <v>0</v>
      </c>
    </row>
    <row r="22" spans="1:9" ht="15.6">
      <c r="A22" s="125"/>
      <c r="B22" s="125" t="s">
        <v>179</v>
      </c>
      <c r="C22" s="125"/>
      <c r="D22" s="125"/>
      <c r="E22" s="126">
        <v>-2889</v>
      </c>
      <c r="F22" s="126">
        <v>-607</v>
      </c>
      <c r="G22" s="126">
        <v>-607</v>
      </c>
      <c r="H22" s="126">
        <v>0</v>
      </c>
      <c r="I22" s="126">
        <v>0</v>
      </c>
    </row>
    <row r="23" spans="1:9" ht="15.6">
      <c r="A23" s="125"/>
      <c r="B23" s="125" t="s">
        <v>180</v>
      </c>
      <c r="C23" s="125"/>
      <c r="D23" s="125"/>
      <c r="E23" s="126">
        <v>-39691</v>
      </c>
      <c r="F23" s="126">
        <v>-8335</v>
      </c>
      <c r="G23" s="126">
        <v>-8335</v>
      </c>
      <c r="H23" s="126">
        <v>0</v>
      </c>
      <c r="I23" s="126">
        <v>0</v>
      </c>
    </row>
    <row r="24" spans="1:9" ht="15.6">
      <c r="A24" s="125"/>
      <c r="B24" s="125" t="s">
        <v>181</v>
      </c>
      <c r="C24" s="125"/>
      <c r="D24" s="125"/>
      <c r="E24" s="126">
        <v>-797618</v>
      </c>
      <c r="F24" s="126">
        <v>-167500</v>
      </c>
      <c r="G24" s="126">
        <v>-167500</v>
      </c>
      <c r="H24" s="126">
        <v>0</v>
      </c>
      <c r="I24" s="126">
        <v>0</v>
      </c>
    </row>
    <row r="25" spans="1:9" ht="15.6">
      <c r="A25" s="125"/>
      <c r="B25" s="125" t="s">
        <v>182</v>
      </c>
      <c r="C25" s="125"/>
      <c r="D25" s="125"/>
      <c r="E25" s="126">
        <v>11593020</v>
      </c>
      <c r="F25" s="126">
        <v>2434534</v>
      </c>
      <c r="G25" s="126">
        <v>2434534</v>
      </c>
      <c r="H25" s="126">
        <v>0</v>
      </c>
      <c r="I25" s="126">
        <v>0</v>
      </c>
    </row>
    <row r="26" spans="1:9" ht="15.6">
      <c r="A26" s="125"/>
      <c r="B26" s="125" t="s">
        <v>183</v>
      </c>
      <c r="C26" s="125"/>
      <c r="D26" s="125"/>
      <c r="E26" s="126">
        <v>-1089734</v>
      </c>
      <c r="F26" s="126">
        <v>-228844</v>
      </c>
      <c r="G26" s="126">
        <v>-228844</v>
      </c>
      <c r="H26" s="126">
        <v>0</v>
      </c>
      <c r="I26" s="126">
        <v>0</v>
      </c>
    </row>
    <row r="27" spans="1:9" ht="15.6">
      <c r="A27" s="125"/>
      <c r="B27" s="125" t="s">
        <v>184</v>
      </c>
      <c r="C27" s="125"/>
      <c r="D27" s="125"/>
      <c r="E27" s="126">
        <v>0</v>
      </c>
      <c r="F27" s="126">
        <v>0</v>
      </c>
      <c r="G27" s="126">
        <v>0</v>
      </c>
      <c r="H27" s="126">
        <v>0</v>
      </c>
      <c r="I27" s="126">
        <v>0</v>
      </c>
    </row>
    <row r="28" spans="1:9" ht="15.6">
      <c r="A28" s="125"/>
      <c r="B28" s="125" t="s">
        <v>185</v>
      </c>
      <c r="C28" s="125"/>
      <c r="D28" s="125"/>
      <c r="E28" s="126">
        <v>0</v>
      </c>
      <c r="F28" s="126">
        <v>0</v>
      </c>
      <c r="G28" s="126">
        <v>0</v>
      </c>
      <c r="H28" s="126">
        <v>0</v>
      </c>
      <c r="I28" s="126">
        <v>0</v>
      </c>
    </row>
    <row r="29" spans="1:9" ht="15.6">
      <c r="A29" s="125"/>
      <c r="B29" s="125" t="s">
        <v>186</v>
      </c>
      <c r="C29" s="125"/>
      <c r="D29" s="125"/>
      <c r="E29" s="126">
        <v>0</v>
      </c>
      <c r="F29" s="126">
        <v>0</v>
      </c>
      <c r="G29" s="126">
        <v>0</v>
      </c>
      <c r="H29" s="126">
        <v>0</v>
      </c>
      <c r="I29" s="126">
        <v>0</v>
      </c>
    </row>
    <row r="30" spans="1:9" ht="15.6">
      <c r="A30" s="125"/>
      <c r="B30" s="125" t="s">
        <v>187</v>
      </c>
      <c r="C30" s="125"/>
      <c r="D30" s="125"/>
      <c r="E30" s="126">
        <v>-965525</v>
      </c>
      <c r="F30" s="126">
        <v>-337934</v>
      </c>
      <c r="G30" s="126">
        <v>-202760</v>
      </c>
      <c r="H30" s="126">
        <v>0</v>
      </c>
      <c r="I30" s="126">
        <v>-135174</v>
      </c>
    </row>
    <row r="31" spans="1:9" ht="15.6">
      <c r="A31" s="125" t="s">
        <v>169</v>
      </c>
      <c r="B31" s="125"/>
      <c r="C31" s="125"/>
      <c r="D31" s="125"/>
      <c r="E31" s="126">
        <v>26839235</v>
      </c>
      <c r="F31" s="126">
        <v>5507712</v>
      </c>
      <c r="G31" s="126">
        <v>5636239</v>
      </c>
      <c r="H31" s="126">
        <v>-6647</v>
      </c>
      <c r="I31" s="126">
        <v>-135174</v>
      </c>
    </row>
    <row r="32" spans="1:9" ht="15.6">
      <c r="A32" s="125" t="s">
        <v>188</v>
      </c>
      <c r="B32" s="125"/>
      <c r="C32" s="125"/>
      <c r="D32" s="125"/>
      <c r="E32" s="126">
        <v>26839235</v>
      </c>
      <c r="F32" s="126">
        <v>5507712</v>
      </c>
      <c r="G32" s="126">
        <v>5636239</v>
      </c>
      <c r="H32" s="126">
        <v>-6647</v>
      </c>
      <c r="I32" s="126">
        <v>-135174</v>
      </c>
    </row>
    <row r="33" spans="1:9" ht="15.6">
      <c r="A33" s="125"/>
      <c r="B33" s="125" t="s">
        <v>189</v>
      </c>
      <c r="C33" s="125"/>
      <c r="D33" s="125"/>
      <c r="E33" s="126">
        <v>148277</v>
      </c>
      <c r="F33" s="126">
        <v>31138</v>
      </c>
      <c r="G33" s="126">
        <v>31138</v>
      </c>
      <c r="H33" s="126">
        <v>0</v>
      </c>
      <c r="I33" s="126">
        <v>0</v>
      </c>
    </row>
    <row r="34" spans="1:9" ht="15.6">
      <c r="A34" s="125"/>
      <c r="B34" s="125" t="s">
        <v>190</v>
      </c>
      <c r="C34" s="125"/>
      <c r="D34" s="125"/>
      <c r="E34" s="126">
        <v>1415673</v>
      </c>
      <c r="F34" s="126">
        <v>297291</v>
      </c>
      <c r="G34" s="126">
        <v>297291</v>
      </c>
      <c r="H34" s="126">
        <v>0</v>
      </c>
      <c r="I34" s="126">
        <v>0</v>
      </c>
    </row>
    <row r="35" spans="1:9" ht="15.6">
      <c r="A35" s="125"/>
      <c r="B35" s="125" t="s">
        <v>191</v>
      </c>
      <c r="C35" s="125"/>
      <c r="D35" s="125"/>
      <c r="E35" s="126">
        <v>-127611</v>
      </c>
      <c r="F35" s="126">
        <v>-26798</v>
      </c>
      <c r="G35" s="126">
        <v>-26798</v>
      </c>
      <c r="H35" s="126">
        <v>0</v>
      </c>
      <c r="I35" s="126">
        <v>0</v>
      </c>
    </row>
    <row r="36" spans="1:9" ht="15.6">
      <c r="A36" s="125"/>
      <c r="B36" s="125" t="s">
        <v>192</v>
      </c>
      <c r="C36" s="125"/>
      <c r="D36" s="125"/>
      <c r="E36" s="126">
        <v>9288</v>
      </c>
      <c r="F36" s="126">
        <v>1951</v>
      </c>
      <c r="G36" s="126">
        <v>1951</v>
      </c>
      <c r="H36" s="126">
        <v>0</v>
      </c>
      <c r="I36" s="126">
        <v>0</v>
      </c>
    </row>
    <row r="37" spans="1:9" ht="15.6">
      <c r="A37" s="125"/>
      <c r="B37" s="125" t="s">
        <v>193</v>
      </c>
      <c r="C37" s="125"/>
      <c r="D37" s="125"/>
      <c r="E37" s="126">
        <v>5837</v>
      </c>
      <c r="F37" s="126">
        <v>1226</v>
      </c>
      <c r="G37" s="126">
        <v>1226</v>
      </c>
      <c r="H37" s="126">
        <v>0</v>
      </c>
      <c r="I37" s="126">
        <v>0</v>
      </c>
    </row>
    <row r="38" spans="1:9" ht="15.6">
      <c r="A38" s="125"/>
      <c r="B38" s="125" t="s">
        <v>194</v>
      </c>
      <c r="C38" s="125"/>
      <c r="D38" s="125"/>
      <c r="E38" s="126">
        <v>11585</v>
      </c>
      <c r="F38" s="126">
        <v>2433</v>
      </c>
      <c r="G38" s="126">
        <v>2433</v>
      </c>
      <c r="H38" s="126">
        <v>0</v>
      </c>
      <c r="I38" s="126">
        <v>0</v>
      </c>
    </row>
    <row r="39" spans="1:9" ht="15.6">
      <c r="A39" s="125"/>
      <c r="B39" s="125" t="s">
        <v>195</v>
      </c>
      <c r="C39" s="125"/>
      <c r="D39" s="125"/>
      <c r="E39" s="126">
        <v>-4614241</v>
      </c>
      <c r="F39" s="126">
        <v>-968991</v>
      </c>
      <c r="G39" s="126">
        <v>-968991</v>
      </c>
      <c r="H39" s="126">
        <v>0</v>
      </c>
      <c r="I39" s="126">
        <v>0</v>
      </c>
    </row>
    <row r="40" spans="1:9" ht="15.6">
      <c r="A40" s="125"/>
      <c r="B40" s="125" t="s">
        <v>196</v>
      </c>
      <c r="C40" s="125"/>
      <c r="D40" s="125"/>
      <c r="E40" s="126">
        <v>-936582</v>
      </c>
      <c r="F40" s="126">
        <v>-196682</v>
      </c>
      <c r="G40" s="126">
        <v>-196682</v>
      </c>
      <c r="H40" s="126">
        <v>0</v>
      </c>
      <c r="I40" s="126">
        <v>0</v>
      </c>
    </row>
    <row r="41" spans="1:9" ht="15.6">
      <c r="A41" s="125"/>
      <c r="B41" s="125" t="s">
        <v>197</v>
      </c>
      <c r="C41" s="125"/>
      <c r="D41" s="125"/>
      <c r="E41" s="126">
        <v>0</v>
      </c>
      <c r="F41" s="126">
        <v>0</v>
      </c>
      <c r="G41" s="126">
        <v>0</v>
      </c>
      <c r="H41" s="126">
        <v>0</v>
      </c>
      <c r="I41" s="126">
        <v>0</v>
      </c>
    </row>
    <row r="42" spans="1:9" ht="15.6">
      <c r="A42" s="125"/>
      <c r="B42" s="125" t="s">
        <v>199</v>
      </c>
      <c r="C42" s="125"/>
      <c r="D42" s="125"/>
      <c r="E42" s="126">
        <v>93155</v>
      </c>
      <c r="F42" s="126">
        <v>19563</v>
      </c>
      <c r="G42" s="126">
        <v>19563</v>
      </c>
      <c r="H42" s="126">
        <v>0</v>
      </c>
      <c r="I42" s="126">
        <v>0</v>
      </c>
    </row>
    <row r="43" spans="1:9" ht="15.6">
      <c r="A43" s="125" t="s">
        <v>169</v>
      </c>
      <c r="B43" s="125"/>
      <c r="C43" s="125"/>
      <c r="D43" s="125"/>
      <c r="E43" s="126">
        <v>-3994619</v>
      </c>
      <c r="F43" s="126">
        <v>-838870</v>
      </c>
      <c r="G43" s="126">
        <v>-838870</v>
      </c>
      <c r="H43" s="126">
        <v>0</v>
      </c>
      <c r="I43" s="126">
        <v>0</v>
      </c>
    </row>
    <row r="44" spans="1:9" ht="15.6">
      <c r="A44" s="125" t="s">
        <v>200</v>
      </c>
      <c r="B44" s="125"/>
      <c r="C44" s="125"/>
      <c r="D44" s="125"/>
      <c r="E44" s="126">
        <v>-3994619</v>
      </c>
      <c r="F44" s="126">
        <v>-838870</v>
      </c>
      <c r="G44" s="126">
        <v>-838870</v>
      </c>
      <c r="H44" s="126">
        <v>0</v>
      </c>
      <c r="I44" s="126">
        <v>0</v>
      </c>
    </row>
    <row r="45" spans="1:9" ht="15.6">
      <c r="A45" s="125" t="s">
        <v>201</v>
      </c>
      <c r="B45" s="125"/>
      <c r="C45" s="125"/>
      <c r="D45" s="125"/>
      <c r="E45" s="126">
        <v>19307414</v>
      </c>
      <c r="F45" s="126">
        <v>2163970</v>
      </c>
      <c r="G45" s="126">
        <v>4054557</v>
      </c>
      <c r="H45" s="126">
        <v>-6647</v>
      </c>
      <c r="I45" s="126">
        <v>-1897233</v>
      </c>
    </row>
    <row r="46" spans="1:9" ht="15.6">
      <c r="A46" s="125" t="s">
        <v>202</v>
      </c>
      <c r="B46" s="125"/>
      <c r="C46" s="125"/>
      <c r="D46" s="125"/>
      <c r="E46" s="126">
        <v>19307414</v>
      </c>
      <c r="F46" s="126">
        <v>2163970</v>
      </c>
      <c r="G46" s="126">
        <v>4054557</v>
      </c>
      <c r="H46" s="126">
        <v>-6647</v>
      </c>
      <c r="I46" s="126">
        <v>-1897233</v>
      </c>
    </row>
    <row r="47" spans="1:9" ht="15.6">
      <c r="A47" s="125" t="s">
        <v>240</v>
      </c>
      <c r="B47" s="125" t="s">
        <v>204</v>
      </c>
      <c r="C47" s="125"/>
      <c r="D47" s="125"/>
      <c r="E47" s="125"/>
      <c r="F47" s="125"/>
      <c r="G47" s="125"/>
      <c r="H47" s="125"/>
      <c r="I47" s="125"/>
    </row>
    <row r="48" spans="1:9" ht="15.6">
      <c r="A48" s="125" t="s">
        <v>205</v>
      </c>
      <c r="B48" s="125"/>
      <c r="C48" s="125"/>
      <c r="D48" s="125"/>
      <c r="E48" s="126">
        <v>19307414</v>
      </c>
      <c r="F48" s="126">
        <v>2163970</v>
      </c>
      <c r="G48" s="126">
        <v>4054557</v>
      </c>
      <c r="H48" s="126">
        <v>-6647</v>
      </c>
      <c r="I48" s="126">
        <v>-1897233</v>
      </c>
    </row>
  </sheetData>
  <pageMargins left="0.7" right="0.7" top="0.75" bottom="0.75" header="0.3" footer="0.3"/>
  <pageSetup scale="6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3816E-24C1-47F2-A62B-8A34428FFBC4}">
  <dimension ref="A1"/>
  <sheetViews>
    <sheetView zoomScale="80" zoomScaleNormal="80" workbookViewId="0">
      <selection activeCell="I35" sqref="I35"/>
    </sheetView>
  </sheetViews>
  <sheetFormatPr defaultRowHeight="1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0AC08-2C78-4584-B47E-F924F0F55048}">
  <sheetPr>
    <pageSetUpPr fitToPage="1"/>
  </sheetPr>
  <dimension ref="A1:K48"/>
  <sheetViews>
    <sheetView zoomScale="80" zoomScaleNormal="80" workbookViewId="0">
      <selection activeCell="I35" sqref="I35"/>
    </sheetView>
  </sheetViews>
  <sheetFormatPr defaultRowHeight="15"/>
  <cols>
    <col min="1" max="1" width="35.90625" bestFit="1" customWidth="1"/>
    <col min="2" max="2" width="25.6328125" bestFit="1" customWidth="1"/>
    <col min="3" max="3" width="6" bestFit="1" customWidth="1"/>
    <col min="5" max="5" width="14" bestFit="1" customWidth="1"/>
    <col min="6" max="6" width="11" bestFit="1" customWidth="1"/>
    <col min="7" max="7" width="11.1796875" bestFit="1" customWidth="1"/>
    <col min="8" max="8" width="8.1796875" bestFit="1" customWidth="1"/>
    <col min="9" max="9" width="11" bestFit="1" customWidth="1"/>
    <col min="11" max="11" width="18.453125" bestFit="1" customWidth="1"/>
  </cols>
  <sheetData>
    <row r="1" spans="1:11" ht="15.6">
      <c r="A1" s="163" t="s">
        <v>153</v>
      </c>
      <c r="B1" s="163"/>
      <c r="C1" s="163" t="s">
        <v>154</v>
      </c>
      <c r="D1" s="163"/>
      <c r="E1" s="163"/>
      <c r="F1" s="163"/>
      <c r="G1" s="163"/>
      <c r="H1" s="163"/>
      <c r="I1" s="163"/>
    </row>
    <row r="2" spans="1:11" ht="15.6">
      <c r="A2" s="163"/>
      <c r="B2" s="163"/>
      <c r="C2" s="163"/>
      <c r="D2" s="163"/>
      <c r="E2" s="163" t="s">
        <v>156</v>
      </c>
      <c r="F2" s="163" t="s">
        <v>157</v>
      </c>
      <c r="G2" s="163" t="s">
        <v>158</v>
      </c>
      <c r="H2" s="163" t="s">
        <v>159</v>
      </c>
      <c r="I2" s="163" t="s">
        <v>160</v>
      </c>
    </row>
    <row r="3" spans="1:11" ht="15.6">
      <c r="A3" s="163" t="s">
        <v>155</v>
      </c>
      <c r="B3" s="163"/>
      <c r="C3" s="163">
        <v>2022</v>
      </c>
      <c r="D3" s="163"/>
      <c r="E3" s="163"/>
      <c r="F3" s="163"/>
      <c r="G3" s="163"/>
      <c r="H3" s="163"/>
      <c r="I3" s="163"/>
    </row>
    <row r="4" spans="1:11" ht="15.6">
      <c r="A4" s="163" t="s">
        <v>318</v>
      </c>
      <c r="B4" s="163"/>
      <c r="C4" s="163"/>
      <c r="D4" s="163"/>
      <c r="E4" s="163"/>
      <c r="F4" s="163"/>
      <c r="G4" s="163"/>
      <c r="H4" s="163"/>
      <c r="I4" s="163"/>
    </row>
    <row r="5" spans="1:11" ht="15.6">
      <c r="A5" s="163" t="s">
        <v>163</v>
      </c>
      <c r="B5" s="163"/>
      <c r="C5" s="163"/>
      <c r="D5" s="163"/>
      <c r="E5" s="163"/>
      <c r="F5" s="163"/>
      <c r="G5" s="163"/>
      <c r="H5" s="163"/>
      <c r="I5" s="163"/>
    </row>
    <row r="6" spans="1:11" ht="15.6">
      <c r="A6" s="163" t="s">
        <v>161</v>
      </c>
      <c r="B6" s="163"/>
      <c r="C6" s="163"/>
      <c r="D6" s="163"/>
      <c r="E6" s="163"/>
      <c r="F6" s="163"/>
      <c r="G6" s="163"/>
      <c r="H6" s="163"/>
      <c r="I6" s="163"/>
    </row>
    <row r="7" spans="1:11" ht="15.6">
      <c r="A7" s="163" t="s">
        <v>164</v>
      </c>
      <c r="B7" s="163"/>
      <c r="C7" s="163"/>
      <c r="D7" s="163"/>
      <c r="E7" s="163"/>
      <c r="F7" s="163"/>
      <c r="G7" s="163"/>
      <c r="H7" s="163"/>
      <c r="I7" s="163"/>
    </row>
    <row r="8" spans="1:11" ht="15.6">
      <c r="A8" s="163"/>
      <c r="B8" s="163" t="s">
        <v>165</v>
      </c>
      <c r="C8" s="163"/>
      <c r="D8" s="163"/>
      <c r="E8" s="164">
        <v>-1968128</v>
      </c>
      <c r="F8" s="164">
        <v>-412836</v>
      </c>
      <c r="G8" s="164">
        <v>-413307</v>
      </c>
      <c r="H8" s="164">
        <v>0</v>
      </c>
      <c r="I8" s="164">
        <v>471</v>
      </c>
    </row>
    <row r="9" spans="1:11" ht="15.6">
      <c r="A9" s="163"/>
      <c r="B9" s="163" t="s">
        <v>166</v>
      </c>
      <c r="C9" s="163"/>
      <c r="D9" s="163"/>
      <c r="E9" s="164">
        <v>201410</v>
      </c>
      <c r="F9" s="164">
        <v>42296</v>
      </c>
      <c r="G9" s="164">
        <v>42296</v>
      </c>
      <c r="H9" s="164">
        <v>0</v>
      </c>
      <c r="I9" s="164">
        <v>0</v>
      </c>
      <c r="K9" t="s">
        <v>317</v>
      </c>
    </row>
    <row r="10" spans="1:11" ht="15.6">
      <c r="A10" s="163"/>
      <c r="B10" s="163" t="s">
        <v>167</v>
      </c>
      <c r="C10" s="163"/>
      <c r="D10" s="163"/>
      <c r="E10" s="164">
        <v>0</v>
      </c>
      <c r="F10" s="164">
        <v>0</v>
      </c>
      <c r="G10" s="164">
        <v>0</v>
      </c>
      <c r="H10" s="164">
        <v>0</v>
      </c>
      <c r="I10" s="164">
        <v>0</v>
      </c>
      <c r="K10" s="165">
        <f>I11+I30</f>
        <v>-1970243</v>
      </c>
    </row>
    <row r="11" spans="1:11" ht="15.6">
      <c r="A11" s="163"/>
      <c r="B11" s="163" t="s">
        <v>168</v>
      </c>
      <c r="C11" s="163"/>
      <c r="D11" s="163"/>
      <c r="E11" s="164">
        <v>-2710342</v>
      </c>
      <c r="F11" s="164">
        <v>-2381632</v>
      </c>
      <c r="G11" s="164">
        <v>-569172</v>
      </c>
      <c r="H11" s="164">
        <v>0</v>
      </c>
      <c r="I11" s="164">
        <v>-1812461</v>
      </c>
    </row>
    <row r="12" spans="1:11" ht="15.6">
      <c r="A12" s="163" t="s">
        <v>169</v>
      </c>
      <c r="B12" s="163"/>
      <c r="C12" s="163"/>
      <c r="D12" s="163"/>
      <c r="E12" s="164">
        <v>-4477060</v>
      </c>
      <c r="F12" s="164">
        <v>-2752172</v>
      </c>
      <c r="G12" s="164">
        <v>-940183</v>
      </c>
      <c r="H12" s="164">
        <v>0</v>
      </c>
      <c r="I12" s="164">
        <v>-1811990</v>
      </c>
    </row>
    <row r="13" spans="1:11" ht="15.6">
      <c r="A13" s="163" t="s">
        <v>170</v>
      </c>
      <c r="B13" s="163"/>
      <c r="C13" s="163"/>
      <c r="D13" s="163"/>
      <c r="E13" s="164">
        <v>-4477060</v>
      </c>
      <c r="F13" s="164">
        <v>-2752172</v>
      </c>
      <c r="G13" s="164">
        <v>-940183</v>
      </c>
      <c r="H13" s="164">
        <v>0</v>
      </c>
      <c r="I13" s="164">
        <v>-1811990</v>
      </c>
    </row>
    <row r="14" spans="1:11" ht="15.6">
      <c r="A14" s="163"/>
      <c r="B14" s="163" t="s">
        <v>171</v>
      </c>
      <c r="C14" s="163"/>
      <c r="D14" s="163"/>
      <c r="E14" s="164">
        <v>-31682</v>
      </c>
      <c r="F14" s="164">
        <v>0</v>
      </c>
      <c r="G14" s="164">
        <v>-6653</v>
      </c>
      <c r="H14" s="164">
        <v>-6653</v>
      </c>
      <c r="I14" s="164">
        <v>0</v>
      </c>
    </row>
    <row r="15" spans="1:11" ht="15.6">
      <c r="A15" s="163"/>
      <c r="B15" s="163" t="s">
        <v>172</v>
      </c>
      <c r="C15" s="163"/>
      <c r="D15" s="163"/>
      <c r="E15" s="164">
        <v>0</v>
      </c>
      <c r="F15" s="164">
        <v>0</v>
      </c>
      <c r="G15" s="164">
        <v>0</v>
      </c>
      <c r="H15" s="164">
        <v>0</v>
      </c>
      <c r="I15" s="164">
        <v>0</v>
      </c>
    </row>
    <row r="16" spans="1:11" ht="15.6">
      <c r="A16" s="163"/>
      <c r="B16" s="163" t="s">
        <v>173</v>
      </c>
      <c r="C16" s="163"/>
      <c r="D16" s="163"/>
      <c r="E16" s="164">
        <v>742631</v>
      </c>
      <c r="F16" s="164">
        <v>155953</v>
      </c>
      <c r="G16" s="164">
        <v>155953</v>
      </c>
      <c r="H16" s="164">
        <v>0</v>
      </c>
      <c r="I16" s="164">
        <v>0</v>
      </c>
    </row>
    <row r="17" spans="1:9" ht="15.6">
      <c r="A17" s="163"/>
      <c r="B17" s="163" t="s">
        <v>174</v>
      </c>
      <c r="C17" s="163"/>
      <c r="D17" s="163"/>
      <c r="E17" s="164">
        <v>-408</v>
      </c>
      <c r="F17" s="164">
        <v>-86</v>
      </c>
      <c r="G17" s="164">
        <v>-86</v>
      </c>
      <c r="H17" s="164">
        <v>0</v>
      </c>
      <c r="I17" s="164">
        <v>0</v>
      </c>
    </row>
    <row r="18" spans="1:9" ht="15.6">
      <c r="A18" s="163"/>
      <c r="B18" s="163" t="s">
        <v>175</v>
      </c>
      <c r="C18" s="163"/>
      <c r="D18" s="163"/>
      <c r="E18" s="164">
        <v>-112412</v>
      </c>
      <c r="F18" s="164">
        <v>-23606</v>
      </c>
      <c r="G18" s="164">
        <v>-23606</v>
      </c>
      <c r="H18" s="164">
        <v>0</v>
      </c>
      <c r="I18" s="164">
        <v>0</v>
      </c>
    </row>
    <row r="19" spans="1:9" ht="15.6">
      <c r="A19" s="163"/>
      <c r="B19" s="163" t="s">
        <v>176</v>
      </c>
      <c r="C19" s="163"/>
      <c r="D19" s="163"/>
      <c r="E19" s="164">
        <v>1115525</v>
      </c>
      <c r="F19" s="164">
        <v>234260</v>
      </c>
      <c r="G19" s="164">
        <v>234260</v>
      </c>
      <c r="H19" s="164">
        <v>0</v>
      </c>
      <c r="I19" s="164">
        <v>0</v>
      </c>
    </row>
    <row r="20" spans="1:9" ht="15.6">
      <c r="A20" s="163"/>
      <c r="B20" s="163" t="s">
        <v>177</v>
      </c>
      <c r="C20" s="163"/>
      <c r="D20" s="163"/>
      <c r="E20" s="164">
        <v>17725921</v>
      </c>
      <c r="F20" s="164">
        <v>3722443</v>
      </c>
      <c r="G20" s="164">
        <v>3722443</v>
      </c>
      <c r="H20" s="164">
        <v>0</v>
      </c>
      <c r="I20" s="164">
        <v>0</v>
      </c>
    </row>
    <row r="21" spans="1:9" ht="15.6">
      <c r="A21" s="163"/>
      <c r="B21" s="163" t="s">
        <v>178</v>
      </c>
      <c r="C21" s="163"/>
      <c r="D21" s="163"/>
      <c r="E21" s="164">
        <v>-36219</v>
      </c>
      <c r="F21" s="164">
        <v>-7606</v>
      </c>
      <c r="G21" s="164">
        <v>-7606</v>
      </c>
      <c r="H21" s="164">
        <v>0</v>
      </c>
      <c r="I21" s="164">
        <v>0</v>
      </c>
    </row>
    <row r="22" spans="1:9" ht="15.6">
      <c r="A22" s="163"/>
      <c r="B22" s="163" t="s">
        <v>179</v>
      </c>
      <c r="C22" s="163"/>
      <c r="D22" s="163"/>
      <c r="E22" s="164">
        <v>-3839</v>
      </c>
      <c r="F22" s="164">
        <v>-806</v>
      </c>
      <c r="G22" s="164">
        <v>-806</v>
      </c>
      <c r="H22" s="164">
        <v>0</v>
      </c>
      <c r="I22" s="164">
        <v>0</v>
      </c>
    </row>
    <row r="23" spans="1:9" ht="15.6">
      <c r="A23" s="163"/>
      <c r="B23" s="163" t="s">
        <v>180</v>
      </c>
      <c r="C23" s="163"/>
      <c r="D23" s="163"/>
      <c r="E23" s="164">
        <v>-40423</v>
      </c>
      <c r="F23" s="164">
        <v>-8489</v>
      </c>
      <c r="G23" s="164">
        <v>-8489</v>
      </c>
      <c r="H23" s="164">
        <v>0</v>
      </c>
      <c r="I23" s="164">
        <v>0</v>
      </c>
    </row>
    <row r="24" spans="1:9" ht="15.6">
      <c r="A24" s="163"/>
      <c r="B24" s="163" t="s">
        <v>181</v>
      </c>
      <c r="C24" s="163"/>
      <c r="D24" s="163"/>
      <c r="E24" s="164">
        <v>-812451</v>
      </c>
      <c r="F24" s="164">
        <v>-170615</v>
      </c>
      <c r="G24" s="164">
        <v>-170615</v>
      </c>
      <c r="H24" s="164">
        <v>0</v>
      </c>
      <c r="I24" s="164">
        <v>0</v>
      </c>
    </row>
    <row r="25" spans="1:9" ht="15.6">
      <c r="A25" s="163"/>
      <c r="B25" s="163" t="s">
        <v>182</v>
      </c>
      <c r="C25" s="163"/>
      <c r="D25" s="163"/>
      <c r="E25" s="164">
        <v>5782727</v>
      </c>
      <c r="F25" s="164">
        <v>1214373</v>
      </c>
      <c r="G25" s="164">
        <v>1214373</v>
      </c>
      <c r="H25" s="164">
        <v>0</v>
      </c>
      <c r="I25" s="164">
        <v>0</v>
      </c>
    </row>
    <row r="26" spans="1:9" ht="15.6">
      <c r="A26" s="163"/>
      <c r="B26" s="163" t="s">
        <v>183</v>
      </c>
      <c r="C26" s="163"/>
      <c r="D26" s="163"/>
      <c r="E26" s="164">
        <v>2792048</v>
      </c>
      <c r="F26" s="164">
        <v>586330</v>
      </c>
      <c r="G26" s="164">
        <v>586330</v>
      </c>
      <c r="H26" s="164">
        <v>0</v>
      </c>
      <c r="I26" s="164">
        <v>0</v>
      </c>
    </row>
    <row r="27" spans="1:9" ht="15.6">
      <c r="A27" s="163"/>
      <c r="B27" s="163" t="s">
        <v>184</v>
      </c>
      <c r="C27" s="163"/>
      <c r="D27" s="163"/>
      <c r="E27" s="164">
        <v>0</v>
      </c>
      <c r="F27" s="164">
        <v>0</v>
      </c>
      <c r="G27" s="164">
        <v>0</v>
      </c>
      <c r="H27" s="164">
        <v>0</v>
      </c>
      <c r="I27" s="164">
        <v>0</v>
      </c>
    </row>
    <row r="28" spans="1:9" ht="15.6">
      <c r="A28" s="163"/>
      <c r="B28" s="163" t="s">
        <v>185</v>
      </c>
      <c r="C28" s="163"/>
      <c r="D28" s="163"/>
      <c r="E28" s="164">
        <v>0</v>
      </c>
      <c r="F28" s="164">
        <v>0</v>
      </c>
      <c r="G28" s="164">
        <v>0</v>
      </c>
      <c r="H28" s="164">
        <v>0</v>
      </c>
      <c r="I28" s="164">
        <v>0</v>
      </c>
    </row>
    <row r="29" spans="1:9" ht="15.6">
      <c r="A29" s="163"/>
      <c r="B29" s="163" t="s">
        <v>186</v>
      </c>
      <c r="C29" s="163"/>
      <c r="D29" s="163"/>
      <c r="E29" s="164">
        <v>0</v>
      </c>
      <c r="F29" s="164">
        <v>0</v>
      </c>
      <c r="G29" s="164">
        <v>0</v>
      </c>
      <c r="H29" s="164">
        <v>0</v>
      </c>
      <c r="I29" s="164">
        <v>0</v>
      </c>
    </row>
    <row r="30" spans="1:9" ht="15.6">
      <c r="A30" s="163"/>
      <c r="B30" s="163" t="s">
        <v>187</v>
      </c>
      <c r="C30" s="163"/>
      <c r="D30" s="163"/>
      <c r="E30" s="164">
        <v>-1127013</v>
      </c>
      <c r="F30" s="164">
        <v>-394454</v>
      </c>
      <c r="G30" s="164">
        <v>-236673</v>
      </c>
      <c r="H30" s="164">
        <v>0</v>
      </c>
      <c r="I30" s="164">
        <v>-157782</v>
      </c>
    </row>
    <row r="31" spans="1:9" ht="15.6">
      <c r="A31" s="163" t="s">
        <v>169</v>
      </c>
      <c r="B31" s="163"/>
      <c r="C31" s="163"/>
      <c r="D31" s="163"/>
      <c r="E31" s="164">
        <v>25994405</v>
      </c>
      <c r="F31" s="164">
        <v>5307696</v>
      </c>
      <c r="G31" s="164">
        <v>5458825</v>
      </c>
      <c r="H31" s="164">
        <v>-6653</v>
      </c>
      <c r="I31" s="164">
        <v>-157782</v>
      </c>
    </row>
    <row r="32" spans="1:9" ht="15.6">
      <c r="A32" s="163" t="s">
        <v>188</v>
      </c>
      <c r="B32" s="163"/>
      <c r="C32" s="163"/>
      <c r="D32" s="163"/>
      <c r="E32" s="164">
        <v>25994405</v>
      </c>
      <c r="F32" s="164">
        <v>5307696</v>
      </c>
      <c r="G32" s="164">
        <v>5458825</v>
      </c>
      <c r="H32" s="164">
        <v>-6653</v>
      </c>
      <c r="I32" s="164">
        <v>-157782</v>
      </c>
    </row>
    <row r="33" spans="1:9" ht="15.6">
      <c r="A33" s="163"/>
      <c r="B33" s="163" t="s">
        <v>189</v>
      </c>
      <c r="C33" s="163"/>
      <c r="D33" s="163"/>
      <c r="E33" s="164">
        <v>147485</v>
      </c>
      <c r="F33" s="164">
        <v>30972</v>
      </c>
      <c r="G33" s="164">
        <v>30972</v>
      </c>
      <c r="H33" s="164">
        <v>0</v>
      </c>
      <c r="I33" s="164">
        <v>0</v>
      </c>
    </row>
    <row r="34" spans="1:9" ht="15.6">
      <c r="A34" s="163"/>
      <c r="B34" s="163" t="s">
        <v>190</v>
      </c>
      <c r="C34" s="163"/>
      <c r="D34" s="163"/>
      <c r="E34" s="164">
        <v>1409915</v>
      </c>
      <c r="F34" s="164">
        <v>296082</v>
      </c>
      <c r="G34" s="164">
        <v>296082</v>
      </c>
      <c r="H34" s="164">
        <v>0</v>
      </c>
      <c r="I34" s="164">
        <v>0</v>
      </c>
    </row>
    <row r="35" spans="1:9" ht="15.6">
      <c r="A35" s="163"/>
      <c r="B35" s="163" t="s">
        <v>191</v>
      </c>
      <c r="C35" s="163"/>
      <c r="D35" s="163"/>
      <c r="E35" s="164">
        <v>-127611</v>
      </c>
      <c r="F35" s="164">
        <v>-26798</v>
      </c>
      <c r="G35" s="164">
        <v>-26798</v>
      </c>
      <c r="H35" s="164">
        <v>0</v>
      </c>
      <c r="I35" s="164">
        <v>0</v>
      </c>
    </row>
    <row r="36" spans="1:9" ht="15.6">
      <c r="A36" s="163"/>
      <c r="B36" s="163" t="s">
        <v>192</v>
      </c>
      <c r="C36" s="163"/>
      <c r="D36" s="163"/>
      <c r="E36" s="164">
        <v>9288</v>
      </c>
      <c r="F36" s="164">
        <v>1951</v>
      </c>
      <c r="G36" s="164">
        <v>1951</v>
      </c>
      <c r="H36" s="164">
        <v>0</v>
      </c>
      <c r="I36" s="164">
        <v>0</v>
      </c>
    </row>
    <row r="37" spans="1:9" ht="15.6">
      <c r="A37" s="163"/>
      <c r="B37" s="163" t="s">
        <v>193</v>
      </c>
      <c r="C37" s="163"/>
      <c r="D37" s="163"/>
      <c r="E37" s="164">
        <v>5837</v>
      </c>
      <c r="F37" s="164">
        <v>1226</v>
      </c>
      <c r="G37" s="164">
        <v>1226</v>
      </c>
      <c r="H37" s="164">
        <v>0</v>
      </c>
      <c r="I37" s="164">
        <v>0</v>
      </c>
    </row>
    <row r="38" spans="1:9" ht="15.6">
      <c r="A38" s="163"/>
      <c r="B38" s="163" t="s">
        <v>194</v>
      </c>
      <c r="C38" s="163"/>
      <c r="D38" s="163"/>
      <c r="E38" s="164">
        <v>11585</v>
      </c>
      <c r="F38" s="164">
        <v>2433</v>
      </c>
      <c r="G38" s="164">
        <v>2433</v>
      </c>
      <c r="H38" s="164">
        <v>0</v>
      </c>
      <c r="I38" s="164">
        <v>0</v>
      </c>
    </row>
    <row r="39" spans="1:9" ht="15.6">
      <c r="A39" s="163"/>
      <c r="B39" s="163" t="s">
        <v>195</v>
      </c>
      <c r="C39" s="163"/>
      <c r="D39" s="163"/>
      <c r="E39" s="164">
        <v>-3946249</v>
      </c>
      <c r="F39" s="164">
        <v>-828712</v>
      </c>
      <c r="G39" s="164">
        <v>-828712</v>
      </c>
      <c r="H39" s="164">
        <v>0</v>
      </c>
      <c r="I39" s="164">
        <v>0</v>
      </c>
    </row>
    <row r="40" spans="1:9" ht="15.6">
      <c r="A40" s="163"/>
      <c r="B40" s="163" t="s">
        <v>196</v>
      </c>
      <c r="C40" s="163"/>
      <c r="D40" s="163"/>
      <c r="E40" s="164">
        <v>-530286</v>
      </c>
      <c r="F40" s="164">
        <v>-111360</v>
      </c>
      <c r="G40" s="164">
        <v>-111360</v>
      </c>
      <c r="H40" s="164">
        <v>0</v>
      </c>
      <c r="I40" s="164">
        <v>0</v>
      </c>
    </row>
    <row r="41" spans="1:9" ht="15.6">
      <c r="A41" s="163"/>
      <c r="B41" s="163" t="s">
        <v>197</v>
      </c>
      <c r="C41" s="163"/>
      <c r="D41" s="163"/>
      <c r="E41" s="164">
        <v>0</v>
      </c>
      <c r="F41" s="164">
        <v>0</v>
      </c>
      <c r="G41" s="164">
        <v>0</v>
      </c>
      <c r="H41" s="164">
        <v>0</v>
      </c>
      <c r="I41" s="164">
        <v>0</v>
      </c>
    </row>
    <row r="42" spans="1:9" ht="15.6">
      <c r="A42" s="163"/>
      <c r="B42" s="163" t="s">
        <v>199</v>
      </c>
      <c r="C42" s="163"/>
      <c r="D42" s="163"/>
      <c r="E42" s="164">
        <v>50059</v>
      </c>
      <c r="F42" s="164">
        <v>10512</v>
      </c>
      <c r="G42" s="164">
        <v>10512</v>
      </c>
      <c r="H42" s="164">
        <v>0</v>
      </c>
      <c r="I42" s="164">
        <v>0</v>
      </c>
    </row>
    <row r="43" spans="1:9" ht="15.6">
      <c r="A43" s="163" t="s">
        <v>169</v>
      </c>
      <c r="B43" s="163"/>
      <c r="C43" s="163"/>
      <c r="D43" s="163"/>
      <c r="E43" s="164">
        <v>-2969978</v>
      </c>
      <c r="F43" s="164">
        <v>-623695</v>
      </c>
      <c r="G43" s="164">
        <v>-623695</v>
      </c>
      <c r="H43" s="164">
        <v>0</v>
      </c>
      <c r="I43" s="164">
        <v>0</v>
      </c>
    </row>
    <row r="44" spans="1:9" ht="15.6">
      <c r="A44" s="163" t="s">
        <v>200</v>
      </c>
      <c r="B44" s="163"/>
      <c r="C44" s="163"/>
      <c r="D44" s="163"/>
      <c r="E44" s="164">
        <v>-2969978</v>
      </c>
      <c r="F44" s="164">
        <v>-623695</v>
      </c>
      <c r="G44" s="164">
        <v>-623695</v>
      </c>
      <c r="H44" s="164">
        <v>0</v>
      </c>
      <c r="I44" s="164">
        <v>0</v>
      </c>
    </row>
    <row r="45" spans="1:9" ht="15.6">
      <c r="A45" s="163" t="s">
        <v>201</v>
      </c>
      <c r="B45" s="163"/>
      <c r="C45" s="163"/>
      <c r="D45" s="163"/>
      <c r="E45" s="164">
        <v>18547367</v>
      </c>
      <c r="F45" s="164">
        <v>1931829</v>
      </c>
      <c r="G45" s="164">
        <v>3894947</v>
      </c>
      <c r="H45" s="164">
        <v>-6653</v>
      </c>
      <c r="I45" s="164">
        <v>-1969771</v>
      </c>
    </row>
    <row r="46" spans="1:9" ht="15.6">
      <c r="A46" s="163" t="s">
        <v>202</v>
      </c>
      <c r="B46" s="163"/>
      <c r="C46" s="163"/>
      <c r="D46" s="163"/>
      <c r="E46" s="164">
        <v>18547367</v>
      </c>
      <c r="F46" s="164">
        <v>1931829</v>
      </c>
      <c r="G46" s="164">
        <v>3894947</v>
      </c>
      <c r="H46" s="164">
        <v>-6653</v>
      </c>
      <c r="I46" s="164">
        <v>-1969771</v>
      </c>
    </row>
    <row r="47" spans="1:9" ht="15.6">
      <c r="A47" s="163" t="s">
        <v>319</v>
      </c>
      <c r="B47" s="163" t="s">
        <v>204</v>
      </c>
      <c r="C47" s="163"/>
      <c r="D47" s="163"/>
      <c r="E47" s="163"/>
      <c r="F47" s="163"/>
      <c r="G47" s="163"/>
      <c r="H47" s="163"/>
      <c r="I47" s="163"/>
    </row>
    <row r="48" spans="1:9" ht="15.6">
      <c r="A48" s="163" t="s">
        <v>205</v>
      </c>
      <c r="B48" s="163"/>
      <c r="C48" s="163"/>
      <c r="D48" s="163"/>
      <c r="E48" s="164">
        <v>18547367</v>
      </c>
      <c r="F48" s="164">
        <v>1931829</v>
      </c>
      <c r="G48" s="164">
        <v>3894947</v>
      </c>
      <c r="H48" s="164">
        <v>-6653</v>
      </c>
      <c r="I48" s="164">
        <v>-1969771</v>
      </c>
    </row>
  </sheetData>
  <pageMargins left="0.7" right="0.7" top="0.75" bottom="0.75" header="0.3" footer="0.3"/>
  <pageSetup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3C0DE-C7A7-4F86-BC54-860549123CAB}">
  <dimension ref="A1"/>
  <sheetViews>
    <sheetView zoomScale="80" zoomScaleNormal="80" workbookViewId="0">
      <selection activeCell="I35" sqref="I35"/>
    </sheetView>
  </sheetViews>
  <sheetFormatPr defaultRowHeight="1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96CAB-4F41-4FE9-974E-5364660CBA9F}">
  <sheetPr>
    <pageSetUpPr fitToPage="1"/>
  </sheetPr>
  <dimension ref="A1:Z121"/>
  <sheetViews>
    <sheetView zoomScale="80" zoomScaleNormal="80" workbookViewId="0">
      <selection activeCell="I35" sqref="I35"/>
    </sheetView>
  </sheetViews>
  <sheetFormatPr defaultColWidth="8.90625" defaultRowHeight="14.4"/>
  <cols>
    <col min="1" max="1" width="36.90625" style="127" bestFit="1" customWidth="1"/>
    <col min="2" max="2" width="13.453125" style="127" hidden="1" customWidth="1"/>
    <col min="3" max="3" width="12.54296875" style="127" hidden="1" customWidth="1"/>
    <col min="4" max="4" width="12.08984375" style="127" hidden="1" customWidth="1"/>
    <col min="5" max="6" width="15.81640625" style="127" hidden="1" customWidth="1"/>
    <col min="7" max="7" width="16" style="127" hidden="1" customWidth="1"/>
    <col min="8" max="8" width="11.6328125" style="127" hidden="1" customWidth="1"/>
    <col min="9" max="9" width="12.54296875" style="127" hidden="1" customWidth="1"/>
    <col min="10" max="10" width="12.6328125" style="127" hidden="1" customWidth="1"/>
    <col min="11" max="11" width="12.54296875" style="127" hidden="1" customWidth="1"/>
    <col min="12" max="12" width="13.453125" style="127" hidden="1" customWidth="1"/>
    <col min="13" max="13" width="6.81640625" style="127" hidden="1" customWidth="1"/>
    <col min="14" max="14" width="14.6328125" style="127" bestFit="1" customWidth="1"/>
    <col min="15" max="15" width="13.453125" style="127" customWidth="1"/>
    <col min="16" max="16" width="14.6328125" style="127" bestFit="1" customWidth="1"/>
    <col min="17" max="17" width="25.54296875" style="127" bestFit="1" customWidth="1"/>
    <col min="18" max="18" width="42.54296875" style="127" bestFit="1" customWidth="1"/>
    <col min="19" max="19" width="24" style="127" bestFit="1" customWidth="1"/>
    <col min="20" max="20" width="19.1796875" style="127" bestFit="1" customWidth="1"/>
    <col min="21" max="21" width="9.81640625" style="127" bestFit="1" customWidth="1"/>
    <col min="22" max="22" width="29.08984375" style="127" bestFit="1" customWidth="1"/>
    <col min="23" max="23" width="9.90625" style="127" customWidth="1"/>
    <col min="24" max="25" width="8.90625" style="127"/>
    <col min="26" max="26" width="7.08984375" style="127" bestFit="1" customWidth="1"/>
    <col min="27" max="16384" width="8.90625" style="127"/>
  </cols>
  <sheetData>
    <row r="1" spans="1:22">
      <c r="A1" s="134" t="s">
        <v>321</v>
      </c>
      <c r="B1" s="169" t="s">
        <v>322</v>
      </c>
      <c r="C1" s="134" t="s">
        <v>323</v>
      </c>
      <c r="D1" s="134" t="s">
        <v>324</v>
      </c>
      <c r="E1" s="169" t="s">
        <v>325</v>
      </c>
      <c r="F1" s="134" t="s">
        <v>326</v>
      </c>
      <c r="G1" s="134" t="s">
        <v>327</v>
      </c>
      <c r="H1" s="134" t="s">
        <v>328</v>
      </c>
      <c r="I1" s="169" t="s">
        <v>329</v>
      </c>
      <c r="J1" s="169" t="s">
        <v>330</v>
      </c>
      <c r="K1" s="169" t="s">
        <v>331</v>
      </c>
      <c r="L1" s="134" t="s">
        <v>332</v>
      </c>
      <c r="T1" s="170">
        <v>4.6300000000000001E-2</v>
      </c>
    </row>
    <row r="2" spans="1:22" ht="15.6">
      <c r="A2" s="171" t="s">
        <v>333</v>
      </c>
      <c r="B2" s="171"/>
      <c r="C2" s="171"/>
      <c r="D2" s="171"/>
      <c r="E2" s="171"/>
      <c r="F2" s="171"/>
      <c r="G2" s="171"/>
      <c r="H2" s="171"/>
      <c r="I2" s="171"/>
      <c r="J2" s="171"/>
      <c r="K2" s="171"/>
      <c r="L2" s="171"/>
      <c r="T2" s="172">
        <v>0.21</v>
      </c>
    </row>
    <row r="3" spans="1:22" ht="15.6">
      <c r="A3" s="171"/>
      <c r="B3" s="171"/>
      <c r="C3" s="171"/>
      <c r="D3" s="171"/>
      <c r="E3" s="171"/>
      <c r="F3" s="171"/>
      <c r="G3" s="171"/>
      <c r="H3" s="171"/>
      <c r="I3" s="171"/>
      <c r="J3" s="171"/>
      <c r="K3" s="171"/>
      <c r="L3" s="171"/>
      <c r="Q3" s="170">
        <v>2.9499999999999998E-2</v>
      </c>
      <c r="R3" s="170">
        <v>2.9499999999999998E-2</v>
      </c>
      <c r="T3" s="173">
        <f>T2-(T2*T1)+T1</f>
        <v>0.24657699999999999</v>
      </c>
    </row>
    <row r="4" spans="1:22">
      <c r="A4" s="171" t="s">
        <v>334</v>
      </c>
      <c r="B4" s="171"/>
      <c r="C4" s="171"/>
      <c r="D4" s="171"/>
      <c r="E4" s="171"/>
      <c r="F4" s="171"/>
      <c r="G4" s="171"/>
      <c r="H4" s="171"/>
      <c r="I4" s="171"/>
      <c r="J4" s="171"/>
      <c r="K4" s="171"/>
      <c r="L4" s="171"/>
    </row>
    <row r="5" spans="1:22">
      <c r="A5" s="171" t="s">
        <v>163</v>
      </c>
      <c r="B5" s="171"/>
      <c r="C5" s="171"/>
      <c r="D5" s="171"/>
      <c r="E5" s="171"/>
      <c r="F5" s="171"/>
      <c r="G5" s="171"/>
      <c r="H5" s="171"/>
      <c r="I5" s="171"/>
      <c r="J5" s="171"/>
      <c r="K5" s="171"/>
      <c r="L5" s="171"/>
      <c r="P5" s="174" t="s">
        <v>335</v>
      </c>
      <c r="Q5" s="174" t="s">
        <v>336</v>
      </c>
      <c r="R5" s="174" t="s">
        <v>337</v>
      </c>
      <c r="S5" s="174" t="s">
        <v>337</v>
      </c>
      <c r="T5" s="174" t="s">
        <v>247</v>
      </c>
    </row>
    <row r="6" spans="1:22" ht="15.6">
      <c r="A6" s="171" t="s">
        <v>338</v>
      </c>
      <c r="B6" s="171"/>
      <c r="C6" s="171"/>
      <c r="D6" s="171"/>
      <c r="E6" s="171"/>
      <c r="F6" s="171"/>
      <c r="G6" s="171"/>
      <c r="H6" s="171"/>
      <c r="I6" s="171"/>
      <c r="J6" s="171"/>
      <c r="K6" s="171"/>
      <c r="L6" s="171"/>
      <c r="P6" s="175">
        <v>1</v>
      </c>
      <c r="Q6" s="172">
        <v>0.35</v>
      </c>
      <c r="R6" s="172">
        <v>0.21</v>
      </c>
      <c r="T6" s="173"/>
    </row>
    <row r="7" spans="1:22" ht="15.6">
      <c r="A7" s="176" t="s">
        <v>339</v>
      </c>
      <c r="B7" s="134"/>
      <c r="C7" s="134"/>
      <c r="D7" s="134"/>
      <c r="E7" s="134"/>
      <c r="F7" s="134"/>
      <c r="G7" s="134"/>
      <c r="H7" s="134"/>
      <c r="I7" s="134"/>
      <c r="J7" s="134"/>
      <c r="K7" s="134"/>
      <c r="L7" s="134"/>
      <c r="P7" s="175">
        <v>1</v>
      </c>
      <c r="Q7" s="173">
        <f>Q6-(Q6*Q3)</f>
        <v>0.339675</v>
      </c>
      <c r="R7" s="173">
        <f>R6-(R6*R3)</f>
        <v>0.20380499999999999</v>
      </c>
      <c r="T7" s="173">
        <f>ROUND(1/(1-T3),8)</f>
        <v>1.32727565</v>
      </c>
    </row>
    <row r="8" spans="1:22">
      <c r="A8" s="176"/>
      <c r="B8" s="134"/>
      <c r="C8" s="134"/>
      <c r="D8" s="134"/>
      <c r="E8" s="134"/>
      <c r="F8" s="134"/>
      <c r="G8" s="134"/>
      <c r="H8" s="134"/>
      <c r="I8" s="134"/>
      <c r="J8" s="134"/>
      <c r="K8" s="134"/>
      <c r="L8" s="134"/>
      <c r="P8" s="174" t="s">
        <v>335</v>
      </c>
      <c r="Q8" s="174" t="s">
        <v>340</v>
      </c>
      <c r="R8" s="174" t="s">
        <v>341</v>
      </c>
      <c r="S8" s="174" t="s">
        <v>342</v>
      </c>
      <c r="T8" s="174" t="s">
        <v>343</v>
      </c>
      <c r="U8" s="174" t="s">
        <v>344</v>
      </c>
      <c r="V8" s="174" t="s">
        <v>345</v>
      </c>
    </row>
    <row r="9" spans="1:22">
      <c r="A9" s="127">
        <v>190300</v>
      </c>
      <c r="U9" s="174"/>
      <c r="V9" s="174"/>
    </row>
    <row r="10" spans="1:22">
      <c r="A10" s="127" t="s">
        <v>346</v>
      </c>
      <c r="B10" s="177">
        <v>128516.5</v>
      </c>
      <c r="C10" s="177">
        <v>-4815.76</v>
      </c>
      <c r="D10" s="177">
        <v>0</v>
      </c>
      <c r="E10" s="177">
        <v>0</v>
      </c>
      <c r="F10" s="177">
        <v>0</v>
      </c>
      <c r="G10" s="177"/>
      <c r="H10" s="177">
        <v>0</v>
      </c>
      <c r="I10" s="177">
        <v>0</v>
      </c>
      <c r="J10" s="177">
        <v>0</v>
      </c>
      <c r="K10" s="177">
        <v>0</v>
      </c>
      <c r="L10" s="177">
        <v>123700.74</v>
      </c>
      <c r="O10" s="177">
        <f t="shared" ref="O10:O45" si="0">B10+E10+I10+J10+K10</f>
        <v>128516.5</v>
      </c>
      <c r="P10" s="177">
        <f t="shared" ref="P10:Q15" si="1">O10*P$7</f>
        <v>128516.5</v>
      </c>
      <c r="Q10" s="177">
        <f t="shared" si="1"/>
        <v>43653.842137500003</v>
      </c>
      <c r="R10" s="177">
        <f t="shared" ref="R10:R15" si="2">P10*R$7</f>
        <v>26192.305282499998</v>
      </c>
      <c r="S10" s="177">
        <f t="shared" ref="S10:S15" si="3">Q10-R10</f>
        <v>17461.536855000006</v>
      </c>
      <c r="T10" s="130">
        <f t="shared" ref="T10:T15" si="4">S10*T$7</f>
        <v>23176.272679219088</v>
      </c>
      <c r="U10" s="127" t="s">
        <v>347</v>
      </c>
      <c r="V10" s="127" t="s">
        <v>136</v>
      </c>
    </row>
    <row r="11" spans="1:22">
      <c r="A11" s="127" t="s">
        <v>348</v>
      </c>
      <c r="B11" s="177">
        <v>-5948756.0199999996</v>
      </c>
      <c r="C11" s="177">
        <v>420088.08</v>
      </c>
      <c r="D11" s="177">
        <v>0</v>
      </c>
      <c r="E11" s="177">
        <v>-1185000</v>
      </c>
      <c r="F11" s="177">
        <v>0</v>
      </c>
      <c r="G11" s="177"/>
      <c r="H11" s="177">
        <v>0</v>
      </c>
      <c r="I11" s="177">
        <v>0</v>
      </c>
      <c r="J11" s="177">
        <v>0</v>
      </c>
      <c r="K11" s="177">
        <v>0</v>
      </c>
      <c r="L11" s="177">
        <v>-6713667.9400000004</v>
      </c>
      <c r="O11" s="177">
        <f t="shared" si="0"/>
        <v>-7133756.0199999996</v>
      </c>
      <c r="P11" s="177">
        <f t="shared" si="1"/>
        <v>-7133756.0199999996</v>
      </c>
      <c r="Q11" s="177">
        <f t="shared" si="1"/>
        <v>-2423158.5760935</v>
      </c>
      <c r="R11" s="177">
        <f t="shared" si="2"/>
        <v>-1453895.1456560998</v>
      </c>
      <c r="S11" s="177">
        <f t="shared" si="3"/>
        <v>-969263.43043740024</v>
      </c>
      <c r="T11" s="130">
        <f t="shared" si="4"/>
        <v>-1286479.7496550302</v>
      </c>
      <c r="U11" s="127" t="s">
        <v>347</v>
      </c>
      <c r="V11" s="127" t="s">
        <v>139</v>
      </c>
    </row>
    <row r="12" spans="1:22">
      <c r="A12" s="127" t="s">
        <v>349</v>
      </c>
      <c r="B12" s="177">
        <v>10088.17</v>
      </c>
      <c r="C12" s="177">
        <v>4130.4399999999996</v>
      </c>
      <c r="D12" s="177">
        <v>0</v>
      </c>
      <c r="E12" s="177">
        <v>0</v>
      </c>
      <c r="F12" s="177">
        <v>0</v>
      </c>
      <c r="G12" s="177"/>
      <c r="H12" s="177">
        <v>0</v>
      </c>
      <c r="I12" s="177">
        <v>0</v>
      </c>
      <c r="J12" s="177">
        <v>0</v>
      </c>
      <c r="K12" s="177">
        <v>0</v>
      </c>
      <c r="L12" s="177">
        <v>14218.61</v>
      </c>
      <c r="O12" s="177">
        <f t="shared" si="0"/>
        <v>10088.17</v>
      </c>
      <c r="P12" s="177">
        <f t="shared" si="1"/>
        <v>10088.17</v>
      </c>
      <c r="Q12" s="177">
        <f t="shared" si="1"/>
        <v>3426.69914475</v>
      </c>
      <c r="R12" s="177">
        <f t="shared" si="2"/>
        <v>2056.0194868499998</v>
      </c>
      <c r="S12" s="177">
        <f t="shared" si="3"/>
        <v>1370.6796579000002</v>
      </c>
      <c r="T12" s="130">
        <f t="shared" si="4"/>
        <v>1819.2697338810003</v>
      </c>
      <c r="U12" s="127" t="s">
        <v>347</v>
      </c>
      <c r="V12" s="127" t="s">
        <v>140</v>
      </c>
    </row>
    <row r="13" spans="1:22">
      <c r="A13" s="127" t="s">
        <v>350</v>
      </c>
      <c r="B13" s="177">
        <v>5076481.41</v>
      </c>
      <c r="C13" s="177">
        <v>-91663.62</v>
      </c>
      <c r="D13" s="177">
        <v>0</v>
      </c>
      <c r="E13" s="177">
        <v>0</v>
      </c>
      <c r="F13" s="177">
        <v>0</v>
      </c>
      <c r="G13" s="177"/>
      <c r="H13" s="177">
        <v>0</v>
      </c>
      <c r="I13" s="177">
        <v>0</v>
      </c>
      <c r="J13" s="177">
        <v>0</v>
      </c>
      <c r="K13" s="177">
        <v>34839</v>
      </c>
      <c r="L13" s="177">
        <v>5019656.79</v>
      </c>
      <c r="O13" s="177">
        <f t="shared" si="0"/>
        <v>5111320.41</v>
      </c>
      <c r="P13" s="177">
        <f t="shared" si="1"/>
        <v>5111320.41</v>
      </c>
      <c r="Q13" s="177">
        <f t="shared" si="1"/>
        <v>1736187.7602667501</v>
      </c>
      <c r="R13" s="177">
        <f t="shared" si="2"/>
        <v>1041712.65616005</v>
      </c>
      <c r="S13" s="177">
        <f t="shared" si="3"/>
        <v>694475.10410670016</v>
      </c>
      <c r="T13" s="130">
        <f t="shared" si="4"/>
        <v>921759.89521203819</v>
      </c>
      <c r="U13" s="127" t="s">
        <v>347</v>
      </c>
      <c r="V13" s="127" t="s">
        <v>145</v>
      </c>
    </row>
    <row r="14" spans="1:22">
      <c r="A14" s="127" t="s">
        <v>351</v>
      </c>
      <c r="B14" s="177">
        <v>571081.91</v>
      </c>
      <c r="C14" s="177">
        <v>-124792.98</v>
      </c>
      <c r="D14" s="177">
        <v>0</v>
      </c>
      <c r="E14" s="177">
        <v>0</v>
      </c>
      <c r="F14" s="177">
        <v>0</v>
      </c>
      <c r="G14" s="177"/>
      <c r="H14" s="177">
        <v>0</v>
      </c>
      <c r="I14" s="177">
        <v>0</v>
      </c>
      <c r="J14" s="177">
        <v>0</v>
      </c>
      <c r="K14" s="177">
        <v>-34289</v>
      </c>
      <c r="L14" s="177">
        <v>411999.93</v>
      </c>
      <c r="O14" s="177">
        <f t="shared" si="0"/>
        <v>536792.91</v>
      </c>
      <c r="P14" s="177">
        <f t="shared" si="1"/>
        <v>536792.91</v>
      </c>
      <c r="Q14" s="177">
        <f t="shared" si="1"/>
        <v>182335.13170425</v>
      </c>
      <c r="R14" s="177">
        <f t="shared" si="2"/>
        <v>109401.07902254999</v>
      </c>
      <c r="S14" s="177">
        <f t="shared" si="3"/>
        <v>72934.052681700006</v>
      </c>
      <c r="T14" s="130">
        <f t="shared" si="4"/>
        <v>96803.592180237625</v>
      </c>
      <c r="U14" s="127" t="s">
        <v>347</v>
      </c>
      <c r="V14" s="127" t="s">
        <v>145</v>
      </c>
    </row>
    <row r="15" spans="1:22">
      <c r="A15" s="127" t="s">
        <v>352</v>
      </c>
      <c r="B15" s="177">
        <v>186258.31</v>
      </c>
      <c r="C15" s="177">
        <v>48890.57</v>
      </c>
      <c r="D15" s="177">
        <v>0</v>
      </c>
      <c r="E15" s="177">
        <v>0</v>
      </c>
      <c r="F15" s="177">
        <v>0</v>
      </c>
      <c r="G15" s="177"/>
      <c r="H15" s="177">
        <v>0</v>
      </c>
      <c r="I15" s="177">
        <v>0</v>
      </c>
      <c r="J15" s="177">
        <v>0</v>
      </c>
      <c r="K15" s="177">
        <v>0</v>
      </c>
      <c r="L15" s="177">
        <v>235148.88</v>
      </c>
      <c r="O15" s="177">
        <f t="shared" si="0"/>
        <v>186258.31</v>
      </c>
      <c r="P15" s="177">
        <f t="shared" si="1"/>
        <v>186258.31</v>
      </c>
      <c r="Q15" s="177">
        <f t="shared" si="1"/>
        <v>63267.291449249999</v>
      </c>
      <c r="R15" s="177">
        <f t="shared" si="2"/>
        <v>37960.374869549996</v>
      </c>
      <c r="S15" s="177">
        <f t="shared" si="3"/>
        <v>25306.916579700002</v>
      </c>
      <c r="T15" s="130">
        <f t="shared" si="4"/>
        <v>33589.254152817099</v>
      </c>
      <c r="U15" s="127" t="s">
        <v>347</v>
      </c>
      <c r="V15" s="127" t="s">
        <v>353</v>
      </c>
    </row>
    <row r="16" spans="1:22">
      <c r="A16" s="178" t="s">
        <v>354</v>
      </c>
      <c r="B16" s="179">
        <v>7500</v>
      </c>
      <c r="C16" s="179">
        <v>0</v>
      </c>
      <c r="D16" s="179">
        <v>0</v>
      </c>
      <c r="E16" s="179">
        <v>0</v>
      </c>
      <c r="F16" s="179">
        <v>0</v>
      </c>
      <c r="G16" s="179"/>
      <c r="H16" s="179">
        <v>0</v>
      </c>
      <c r="I16" s="179">
        <v>0</v>
      </c>
      <c r="J16" s="179">
        <v>0</v>
      </c>
      <c r="K16" s="179">
        <v>0</v>
      </c>
      <c r="L16" s="179">
        <v>7500</v>
      </c>
      <c r="O16" s="177">
        <f t="shared" si="0"/>
        <v>7500</v>
      </c>
      <c r="P16" s="180"/>
      <c r="Q16" s="180"/>
      <c r="R16" s="180"/>
      <c r="S16" s="180"/>
      <c r="T16" s="181"/>
      <c r="U16" s="127" t="s">
        <v>355</v>
      </c>
    </row>
    <row r="17" spans="1:22">
      <c r="A17" s="178" t="s">
        <v>356</v>
      </c>
      <c r="B17" s="179">
        <v>360</v>
      </c>
      <c r="C17" s="179">
        <v>0</v>
      </c>
      <c r="D17" s="179">
        <v>0</v>
      </c>
      <c r="E17" s="179">
        <v>0</v>
      </c>
      <c r="F17" s="179">
        <v>0</v>
      </c>
      <c r="G17" s="179"/>
      <c r="H17" s="179">
        <v>0</v>
      </c>
      <c r="I17" s="179">
        <v>0</v>
      </c>
      <c r="J17" s="179">
        <v>0</v>
      </c>
      <c r="K17" s="179">
        <v>0</v>
      </c>
      <c r="L17" s="179">
        <v>360</v>
      </c>
      <c r="O17" s="177">
        <f t="shared" si="0"/>
        <v>360</v>
      </c>
      <c r="P17" s="180"/>
      <c r="Q17" s="180"/>
      <c r="R17" s="180"/>
      <c r="S17" s="180"/>
      <c r="T17" s="181"/>
      <c r="U17" s="127" t="s">
        <v>355</v>
      </c>
    </row>
    <row r="18" spans="1:22">
      <c r="A18" s="178" t="s">
        <v>357</v>
      </c>
      <c r="B18" s="179">
        <v>5540139</v>
      </c>
      <c r="C18" s="179">
        <v>5103638</v>
      </c>
      <c r="D18" s="179">
        <v>0</v>
      </c>
      <c r="E18" s="179">
        <v>0</v>
      </c>
      <c r="F18" s="179">
        <v>0</v>
      </c>
      <c r="G18" s="179"/>
      <c r="H18" s="179">
        <v>0</v>
      </c>
      <c r="I18" s="179">
        <v>0</v>
      </c>
      <c r="J18" s="179">
        <v>0</v>
      </c>
      <c r="K18" s="179">
        <v>0</v>
      </c>
      <c r="L18" s="179">
        <v>10643777</v>
      </c>
      <c r="O18" s="177">
        <f t="shared" si="0"/>
        <v>5540139</v>
      </c>
      <c r="P18" s="180"/>
      <c r="Q18" s="180"/>
      <c r="R18" s="180"/>
      <c r="S18" s="180"/>
      <c r="T18" s="181"/>
      <c r="U18" s="127" t="s">
        <v>355</v>
      </c>
    </row>
    <row r="19" spans="1:22">
      <c r="A19" s="178" t="s">
        <v>358</v>
      </c>
      <c r="B19" s="179">
        <v>750147.38</v>
      </c>
      <c r="C19" s="179">
        <v>0</v>
      </c>
      <c r="D19" s="179">
        <v>0</v>
      </c>
      <c r="E19" s="179">
        <v>-145.31</v>
      </c>
      <c r="F19" s="179">
        <v>0</v>
      </c>
      <c r="G19" s="179"/>
      <c r="H19" s="179">
        <v>0</v>
      </c>
      <c r="I19" s="179">
        <v>0</v>
      </c>
      <c r="J19" s="179">
        <v>0</v>
      </c>
      <c r="K19" s="179">
        <v>-26544</v>
      </c>
      <c r="L19" s="179">
        <v>723458.07</v>
      </c>
      <c r="O19" s="177">
        <f t="shared" si="0"/>
        <v>723458.07</v>
      </c>
      <c r="P19" s="180"/>
      <c r="Q19" s="180"/>
      <c r="R19" s="180"/>
      <c r="S19" s="180"/>
      <c r="T19" s="181"/>
      <c r="U19" s="127" t="s">
        <v>355</v>
      </c>
    </row>
    <row r="20" spans="1:22">
      <c r="A20" s="178" t="s">
        <v>359</v>
      </c>
      <c r="B20" s="179">
        <v>-181402.87</v>
      </c>
      <c r="C20" s="179">
        <v>0</v>
      </c>
      <c r="D20" s="179">
        <v>0</v>
      </c>
      <c r="E20" s="179">
        <v>0</v>
      </c>
      <c r="F20" s="179">
        <v>-10334.290000000001</v>
      </c>
      <c r="G20" s="179"/>
      <c r="H20" s="179">
        <v>0</v>
      </c>
      <c r="I20" s="179">
        <v>0</v>
      </c>
      <c r="J20" s="179">
        <v>0</v>
      </c>
      <c r="K20" s="179">
        <v>0</v>
      </c>
      <c r="L20" s="179">
        <v>-191737.16</v>
      </c>
      <c r="O20" s="177">
        <f t="shared" si="0"/>
        <v>-181402.87</v>
      </c>
      <c r="P20" s="180"/>
      <c r="Q20" s="180"/>
      <c r="R20" s="180"/>
      <c r="S20" s="180"/>
      <c r="T20" s="181"/>
      <c r="U20" s="127" t="s">
        <v>355</v>
      </c>
    </row>
    <row r="21" spans="1:22">
      <c r="A21" s="127" t="s">
        <v>360</v>
      </c>
      <c r="B21" s="177">
        <v>164077097.21000001</v>
      </c>
      <c r="C21" s="177">
        <v>-6649751.0800000001</v>
      </c>
      <c r="D21" s="177">
        <v>-19295659</v>
      </c>
      <c r="E21" s="177">
        <v>10689102.890000001</v>
      </c>
      <c r="F21" s="177">
        <v>0</v>
      </c>
      <c r="G21" s="177"/>
      <c r="H21" s="177">
        <v>0</v>
      </c>
      <c r="I21" s="177">
        <v>3996791</v>
      </c>
      <c r="J21" s="177">
        <v>4053884.38</v>
      </c>
      <c r="K21" s="177">
        <v>1784427</v>
      </c>
      <c r="L21" s="177">
        <v>158655892.40000001</v>
      </c>
      <c r="O21" s="177">
        <f t="shared" si="0"/>
        <v>184601302.48000002</v>
      </c>
      <c r="P21" s="177">
        <f t="shared" ref="P21:Q36" si="5">O21*P$7</f>
        <v>184601302.48000002</v>
      </c>
      <c r="Q21" s="177">
        <f t="shared" si="5"/>
        <v>62704447.41989401</v>
      </c>
      <c r="R21" s="177">
        <f t="shared" ref="R21:R37" si="6">P21*R$7</f>
        <v>37622668.451936401</v>
      </c>
      <c r="S21" s="177">
        <f t="shared" ref="S21:S37" si="7">Q21-R21</f>
        <v>25081778.967957608</v>
      </c>
      <c r="T21" s="130">
        <f t="shared" ref="T21:T37" si="8">S21*T$7</f>
        <v>33290434.482852265</v>
      </c>
      <c r="U21" s="127" t="s">
        <v>355</v>
      </c>
    </row>
    <row r="22" spans="1:22">
      <c r="A22" s="127" t="s">
        <v>361</v>
      </c>
      <c r="B22" s="177">
        <v>0</v>
      </c>
      <c r="C22" s="177">
        <v>-8754536</v>
      </c>
      <c r="D22" s="177">
        <v>0</v>
      </c>
      <c r="E22" s="177">
        <v>0</v>
      </c>
      <c r="F22" s="177">
        <v>0</v>
      </c>
      <c r="G22" s="177"/>
      <c r="H22" s="177">
        <v>0</v>
      </c>
      <c r="I22" s="177">
        <v>0</v>
      </c>
      <c r="J22" s="177">
        <v>0</v>
      </c>
      <c r="K22" s="177">
        <v>0</v>
      </c>
      <c r="L22" s="177">
        <v>-8754536</v>
      </c>
      <c r="O22" s="177">
        <f t="shared" si="0"/>
        <v>0</v>
      </c>
      <c r="P22" s="177">
        <f t="shared" si="5"/>
        <v>0</v>
      </c>
      <c r="Q22" s="177">
        <f t="shared" si="5"/>
        <v>0</v>
      </c>
      <c r="R22" s="177">
        <f t="shared" si="6"/>
        <v>0</v>
      </c>
      <c r="S22" s="177">
        <f t="shared" si="7"/>
        <v>0</v>
      </c>
      <c r="T22" s="130">
        <f t="shared" si="8"/>
        <v>0</v>
      </c>
      <c r="U22" s="127" t="s">
        <v>355</v>
      </c>
    </row>
    <row r="23" spans="1:22">
      <c r="A23" s="127" t="s">
        <v>362</v>
      </c>
      <c r="B23" s="177">
        <v>186316722.78</v>
      </c>
      <c r="C23" s="177">
        <v>-15133929.77</v>
      </c>
      <c r="D23" s="177">
        <v>0</v>
      </c>
      <c r="E23" s="177">
        <v>-8122651</v>
      </c>
      <c r="F23" s="177">
        <v>0</v>
      </c>
      <c r="G23" s="177"/>
      <c r="H23" s="177">
        <v>0</v>
      </c>
      <c r="I23" s="177">
        <v>3716270</v>
      </c>
      <c r="J23" s="177">
        <v>0</v>
      </c>
      <c r="K23" s="177">
        <v>0</v>
      </c>
      <c r="L23" s="177">
        <v>166776412.00999999</v>
      </c>
      <c r="O23" s="177">
        <f t="shared" si="0"/>
        <v>181910341.78</v>
      </c>
      <c r="P23" s="177">
        <f t="shared" si="5"/>
        <v>181910341.78</v>
      </c>
      <c r="Q23" s="177">
        <f t="shared" si="5"/>
        <v>61790395.344121501</v>
      </c>
      <c r="R23" s="177">
        <f t="shared" si="6"/>
        <v>37074237.206472896</v>
      </c>
      <c r="S23" s="177">
        <f t="shared" si="7"/>
        <v>24716158.137648605</v>
      </c>
      <c r="T23" s="130">
        <f t="shared" si="8"/>
        <v>32805154.857650343</v>
      </c>
      <c r="U23" s="127" t="s">
        <v>355</v>
      </c>
    </row>
    <row r="24" spans="1:22">
      <c r="A24" s="127" t="s">
        <v>363</v>
      </c>
      <c r="B24" s="177">
        <v>-1332207.8999999999</v>
      </c>
      <c r="C24" s="177">
        <v>0</v>
      </c>
      <c r="D24" s="177">
        <v>0</v>
      </c>
      <c r="E24" s="177">
        <v>0</v>
      </c>
      <c r="F24" s="177">
        <v>0</v>
      </c>
      <c r="G24" s="177"/>
      <c r="H24" s="177">
        <v>0</v>
      </c>
      <c r="I24" s="177">
        <v>0</v>
      </c>
      <c r="J24" s="177">
        <v>0</v>
      </c>
      <c r="K24" s="177">
        <v>0</v>
      </c>
      <c r="L24" s="177">
        <v>-1332207.8999999999</v>
      </c>
      <c r="O24" s="177">
        <f t="shared" si="0"/>
        <v>-1332207.8999999999</v>
      </c>
      <c r="P24" s="177">
        <f t="shared" si="5"/>
        <v>-1332207.8999999999</v>
      </c>
      <c r="Q24" s="177">
        <f t="shared" si="5"/>
        <v>-452517.71843249997</v>
      </c>
      <c r="R24" s="177">
        <f t="shared" si="6"/>
        <v>-271510.63105949998</v>
      </c>
      <c r="S24" s="177">
        <f t="shared" si="7"/>
        <v>-181007.08737299999</v>
      </c>
      <c r="T24" s="130">
        <f t="shared" si="8"/>
        <v>-240246.29954760536</v>
      </c>
      <c r="U24" s="127" t="s">
        <v>355</v>
      </c>
    </row>
    <row r="25" spans="1:22">
      <c r="A25" s="127" t="s">
        <v>364</v>
      </c>
      <c r="B25" s="177">
        <v>20952.68</v>
      </c>
      <c r="C25" s="177">
        <v>0</v>
      </c>
      <c r="D25" s="177">
        <v>0</v>
      </c>
      <c r="E25" s="177">
        <v>0</v>
      </c>
      <c r="F25" s="177">
        <v>0</v>
      </c>
      <c r="G25" s="177"/>
      <c r="H25" s="177">
        <v>0</v>
      </c>
      <c r="I25" s="177">
        <v>0</v>
      </c>
      <c r="J25" s="177">
        <v>0</v>
      </c>
      <c r="K25" s="177">
        <v>0</v>
      </c>
      <c r="L25" s="177">
        <v>20952.68</v>
      </c>
      <c r="O25" s="177">
        <f t="shared" si="0"/>
        <v>20952.68</v>
      </c>
      <c r="P25" s="177">
        <f t="shared" si="5"/>
        <v>20952.68</v>
      </c>
      <c r="Q25" s="177">
        <f t="shared" si="5"/>
        <v>7117.1015790000001</v>
      </c>
      <c r="R25" s="177">
        <f t="shared" si="6"/>
        <v>4270.2609474000001</v>
      </c>
      <c r="S25" s="177">
        <f t="shared" si="7"/>
        <v>2846.8406316000001</v>
      </c>
      <c r="T25" s="130">
        <f t="shared" si="8"/>
        <v>3778.5422497533009</v>
      </c>
      <c r="U25" s="127" t="s">
        <v>355</v>
      </c>
    </row>
    <row r="26" spans="1:22">
      <c r="A26" s="127" t="s">
        <v>365</v>
      </c>
      <c r="B26" s="177">
        <v>89528359</v>
      </c>
      <c r="C26" s="177">
        <v>0</v>
      </c>
      <c r="D26" s="177">
        <v>0</v>
      </c>
      <c r="E26" s="177">
        <v>0</v>
      </c>
      <c r="F26" s="177">
        <v>0</v>
      </c>
      <c r="G26" s="177"/>
      <c r="H26" s="177">
        <v>0</v>
      </c>
      <c r="I26" s="177">
        <v>280521</v>
      </c>
      <c r="J26" s="177">
        <v>0</v>
      </c>
      <c r="K26" s="177">
        <v>0</v>
      </c>
      <c r="L26" s="177">
        <v>89808880</v>
      </c>
      <c r="O26" s="177">
        <f t="shared" si="0"/>
        <v>89808880</v>
      </c>
      <c r="P26" s="177">
        <f t="shared" si="5"/>
        <v>89808880</v>
      </c>
      <c r="Q26" s="177">
        <f t="shared" si="5"/>
        <v>30505831.313999999</v>
      </c>
      <c r="R26" s="177">
        <f t="shared" si="6"/>
        <v>18303498.788399998</v>
      </c>
      <c r="S26" s="177">
        <f t="shared" si="7"/>
        <v>12202332.525600001</v>
      </c>
      <c r="T26" s="130">
        <f t="shared" si="8"/>
        <v>16195858.834431883</v>
      </c>
      <c r="U26" s="127" t="s">
        <v>355</v>
      </c>
    </row>
    <row r="27" spans="1:22">
      <c r="A27" s="127" t="s">
        <v>366</v>
      </c>
      <c r="B27" s="177">
        <v>58881813</v>
      </c>
      <c r="C27" s="177">
        <v>0</v>
      </c>
      <c r="D27" s="177">
        <v>0</v>
      </c>
      <c r="E27" s="177">
        <v>0</v>
      </c>
      <c r="F27" s="177">
        <v>0</v>
      </c>
      <c r="G27" s="177"/>
      <c r="H27" s="177">
        <v>0</v>
      </c>
      <c r="I27" s="177">
        <v>0</v>
      </c>
      <c r="J27" s="177">
        <v>0</v>
      </c>
      <c r="K27" s="177">
        <v>0</v>
      </c>
      <c r="L27" s="177">
        <v>58881813</v>
      </c>
      <c r="O27" s="177">
        <f t="shared" si="0"/>
        <v>58881813</v>
      </c>
      <c r="P27" s="177">
        <f t="shared" si="5"/>
        <v>58881813</v>
      </c>
      <c r="Q27" s="177">
        <f t="shared" si="5"/>
        <v>20000679.830775</v>
      </c>
      <c r="R27" s="177">
        <f t="shared" si="6"/>
        <v>12000407.898465</v>
      </c>
      <c r="S27" s="177">
        <f t="shared" si="7"/>
        <v>8000271.9323100001</v>
      </c>
      <c r="T27" s="130">
        <f t="shared" si="8"/>
        <v>10618566.129133511</v>
      </c>
      <c r="U27" s="127" t="s">
        <v>355</v>
      </c>
    </row>
    <row r="28" spans="1:22">
      <c r="A28" s="127" t="s">
        <v>367</v>
      </c>
      <c r="B28" s="177">
        <v>0</v>
      </c>
      <c r="C28" s="177">
        <v>0</v>
      </c>
      <c r="D28" s="177">
        <v>0</v>
      </c>
      <c r="E28" s="177">
        <v>13858470</v>
      </c>
      <c r="F28" s="177">
        <v>0</v>
      </c>
      <c r="G28" s="177"/>
      <c r="H28" s="177">
        <v>0</v>
      </c>
      <c r="I28" s="177">
        <v>0</v>
      </c>
      <c r="J28" s="177">
        <v>4053884.38</v>
      </c>
      <c r="K28" s="177">
        <v>4656827</v>
      </c>
      <c r="L28" s="177">
        <v>22569181.379999999</v>
      </c>
      <c r="O28" s="177">
        <f t="shared" si="0"/>
        <v>22569181.379999999</v>
      </c>
      <c r="P28" s="177">
        <f t="shared" si="5"/>
        <v>22569181.379999999</v>
      </c>
      <c r="Q28" s="177">
        <f t="shared" si="5"/>
        <v>7666186.6852514995</v>
      </c>
      <c r="R28" s="177">
        <f t="shared" si="6"/>
        <v>4599712.0111508993</v>
      </c>
      <c r="S28" s="177">
        <f t="shared" si="7"/>
        <v>3066474.6741006002</v>
      </c>
      <c r="T28" s="130">
        <f t="shared" si="8"/>
        <v>4070057.1662754123</v>
      </c>
      <c r="U28" s="127" t="s">
        <v>355</v>
      </c>
    </row>
    <row r="29" spans="1:22">
      <c r="A29" s="127" t="s">
        <v>368</v>
      </c>
      <c r="B29" s="177">
        <v>0</v>
      </c>
      <c r="C29" s="177">
        <v>-29302.720000000001</v>
      </c>
      <c r="D29" s="177">
        <v>0</v>
      </c>
      <c r="E29" s="177">
        <v>0</v>
      </c>
      <c r="F29" s="177">
        <v>0</v>
      </c>
      <c r="G29" s="177"/>
      <c r="H29" s="177">
        <v>0</v>
      </c>
      <c r="I29" s="177">
        <v>0</v>
      </c>
      <c r="J29" s="177">
        <v>0</v>
      </c>
      <c r="K29" s="177">
        <v>0</v>
      </c>
      <c r="L29" s="177">
        <v>-29302.720000000001</v>
      </c>
      <c r="O29" s="177">
        <f t="shared" si="0"/>
        <v>0</v>
      </c>
      <c r="P29" s="177">
        <f t="shared" si="5"/>
        <v>0</v>
      </c>
      <c r="Q29" s="177">
        <f t="shared" si="5"/>
        <v>0</v>
      </c>
      <c r="R29" s="177">
        <f t="shared" si="6"/>
        <v>0</v>
      </c>
      <c r="S29" s="177">
        <f t="shared" si="7"/>
        <v>0</v>
      </c>
      <c r="T29" s="130">
        <f t="shared" si="8"/>
        <v>0</v>
      </c>
      <c r="U29" s="127" t="s">
        <v>347</v>
      </c>
    </row>
    <row r="30" spans="1:22">
      <c r="A30" s="127" t="s">
        <v>369</v>
      </c>
      <c r="B30" s="177">
        <v>530487.19999999995</v>
      </c>
      <c r="C30" s="177">
        <v>0</v>
      </c>
      <c r="D30" s="177">
        <v>0</v>
      </c>
      <c r="E30" s="177">
        <v>0</v>
      </c>
      <c r="F30" s="177">
        <v>0</v>
      </c>
      <c r="G30" s="177"/>
      <c r="H30" s="177">
        <v>0</v>
      </c>
      <c r="I30" s="177">
        <v>0</v>
      </c>
      <c r="J30" s="177">
        <v>0</v>
      </c>
      <c r="K30" s="177">
        <v>0</v>
      </c>
      <c r="L30" s="177">
        <v>530487.19999999995</v>
      </c>
      <c r="O30" s="177">
        <f t="shared" si="0"/>
        <v>530487.19999999995</v>
      </c>
      <c r="P30" s="177">
        <f t="shared" si="5"/>
        <v>530487.19999999995</v>
      </c>
      <c r="Q30" s="177">
        <f t="shared" si="5"/>
        <v>180193.23965999999</v>
      </c>
      <c r="R30" s="177">
        <f t="shared" si="6"/>
        <v>108115.94379599998</v>
      </c>
      <c r="S30" s="177">
        <f t="shared" si="7"/>
        <v>72077.295864000014</v>
      </c>
      <c r="T30" s="130">
        <f t="shared" si="8"/>
        <v>95666.439718132926</v>
      </c>
      <c r="U30" s="127" t="s">
        <v>347</v>
      </c>
      <c r="V30" s="127" t="s">
        <v>135</v>
      </c>
    </row>
    <row r="31" spans="1:22">
      <c r="A31" s="127" t="s">
        <v>370</v>
      </c>
      <c r="B31" s="177">
        <v>19930.7</v>
      </c>
      <c r="C31" s="177">
        <v>500000</v>
      </c>
      <c r="D31" s="177">
        <v>0</v>
      </c>
      <c r="E31" s="177">
        <v>389.23</v>
      </c>
      <c r="F31" s="177">
        <v>0</v>
      </c>
      <c r="G31" s="177"/>
      <c r="H31" s="177">
        <v>0</v>
      </c>
      <c r="I31" s="177">
        <v>0</v>
      </c>
      <c r="J31" s="177">
        <v>0</v>
      </c>
      <c r="K31" s="177">
        <v>0</v>
      </c>
      <c r="L31" s="177">
        <v>520319.93</v>
      </c>
      <c r="O31" s="177">
        <f t="shared" si="0"/>
        <v>20319.93</v>
      </c>
      <c r="P31" s="177">
        <f t="shared" si="5"/>
        <v>20319.93</v>
      </c>
      <c r="Q31" s="177">
        <f t="shared" si="5"/>
        <v>6902.1722227500004</v>
      </c>
      <c r="R31" s="177">
        <f t="shared" si="6"/>
        <v>4141.3033336499993</v>
      </c>
      <c r="S31" s="177">
        <f t="shared" si="7"/>
        <v>2760.8688891000011</v>
      </c>
      <c r="T31" s="130">
        <f t="shared" si="8"/>
        <v>3664.4340493449818</v>
      </c>
      <c r="U31" s="127" t="s">
        <v>347</v>
      </c>
      <c r="V31" s="127" t="s">
        <v>137</v>
      </c>
    </row>
    <row r="32" spans="1:22">
      <c r="A32" s="127" t="s">
        <v>371</v>
      </c>
      <c r="B32" s="177">
        <v>2983117.14</v>
      </c>
      <c r="C32" s="177">
        <v>734022.87</v>
      </c>
      <c r="D32" s="177">
        <v>0</v>
      </c>
      <c r="E32" s="177">
        <v>9805.41</v>
      </c>
      <c r="F32" s="177">
        <v>0</v>
      </c>
      <c r="G32" s="177"/>
      <c r="H32" s="177">
        <v>0</v>
      </c>
      <c r="I32" s="177">
        <v>0</v>
      </c>
      <c r="J32" s="177">
        <v>0</v>
      </c>
      <c r="K32" s="177">
        <v>0</v>
      </c>
      <c r="L32" s="177">
        <v>3726945.42</v>
      </c>
      <c r="O32" s="177">
        <f t="shared" si="0"/>
        <v>2992922.5500000003</v>
      </c>
      <c r="P32" s="177">
        <f t="shared" si="5"/>
        <v>2992922.5500000003</v>
      </c>
      <c r="Q32" s="177">
        <f t="shared" si="5"/>
        <v>1016620.9671712501</v>
      </c>
      <c r="R32" s="177">
        <f t="shared" si="6"/>
        <v>609972.58030274999</v>
      </c>
      <c r="S32" s="177">
        <f t="shared" si="7"/>
        <v>406648.38686850015</v>
      </c>
      <c r="T32" s="130">
        <f t="shared" si="8"/>
        <v>539734.50200234004</v>
      </c>
      <c r="U32" s="127" t="s">
        <v>347</v>
      </c>
      <c r="V32" s="127" t="s">
        <v>138</v>
      </c>
    </row>
    <row r="33" spans="1:22">
      <c r="A33" s="127" t="s">
        <v>372</v>
      </c>
      <c r="B33" s="177">
        <v>859042.77</v>
      </c>
      <c r="C33" s="177">
        <v>0</v>
      </c>
      <c r="D33" s="177">
        <v>0</v>
      </c>
      <c r="E33" s="177">
        <v>0</v>
      </c>
      <c r="F33" s="177">
        <v>0</v>
      </c>
      <c r="G33" s="177"/>
      <c r="H33" s="177">
        <v>0</v>
      </c>
      <c r="I33" s="177">
        <v>0</v>
      </c>
      <c r="J33" s="177">
        <v>0</v>
      </c>
      <c r="K33" s="177">
        <v>0</v>
      </c>
      <c r="L33" s="177">
        <v>859042.77</v>
      </c>
      <c r="O33" s="177">
        <f t="shared" si="0"/>
        <v>859042.77</v>
      </c>
      <c r="P33" s="177">
        <f t="shared" si="5"/>
        <v>859042.77</v>
      </c>
      <c r="Q33" s="177">
        <f t="shared" si="5"/>
        <v>291795.35289975</v>
      </c>
      <c r="R33" s="177">
        <f t="shared" si="6"/>
        <v>175077.21173985</v>
      </c>
      <c r="S33" s="177">
        <f t="shared" si="7"/>
        <v>116718.1411599</v>
      </c>
      <c r="T33" s="130">
        <f t="shared" si="8"/>
        <v>154917.14667479802</v>
      </c>
      <c r="U33" s="127" t="s">
        <v>347</v>
      </c>
      <c r="V33" s="127" t="s">
        <v>373</v>
      </c>
    </row>
    <row r="34" spans="1:22">
      <c r="A34" s="127" t="s">
        <v>374</v>
      </c>
      <c r="B34" s="177">
        <v>421689.51</v>
      </c>
      <c r="C34" s="177">
        <v>0</v>
      </c>
      <c r="D34" s="177">
        <v>0</v>
      </c>
      <c r="E34" s="177">
        <v>44238.14</v>
      </c>
      <c r="F34" s="177">
        <v>0</v>
      </c>
      <c r="G34" s="177"/>
      <c r="H34" s="177">
        <v>0</v>
      </c>
      <c r="I34" s="177">
        <v>0</v>
      </c>
      <c r="J34" s="177">
        <v>0</v>
      </c>
      <c r="K34" s="177">
        <v>0</v>
      </c>
      <c r="L34" s="177">
        <v>465927.65</v>
      </c>
      <c r="O34" s="177">
        <f t="shared" si="0"/>
        <v>465927.65</v>
      </c>
      <c r="P34" s="177">
        <f t="shared" si="5"/>
        <v>465927.65</v>
      </c>
      <c r="Q34" s="177">
        <f t="shared" si="5"/>
        <v>158263.97451375</v>
      </c>
      <c r="R34" s="177">
        <f t="shared" si="6"/>
        <v>94958.38470825</v>
      </c>
      <c r="S34" s="177">
        <f t="shared" si="7"/>
        <v>63305.5898055</v>
      </c>
      <c r="T34" s="130">
        <f t="shared" si="8"/>
        <v>84023.967857728392</v>
      </c>
      <c r="U34" s="127" t="s">
        <v>347</v>
      </c>
      <c r="V34" s="127" t="s">
        <v>143</v>
      </c>
    </row>
    <row r="35" spans="1:22">
      <c r="A35" s="127" t="s">
        <v>375</v>
      </c>
      <c r="B35" s="177">
        <v>-1438493.58</v>
      </c>
      <c r="C35" s="177">
        <v>0</v>
      </c>
      <c r="D35" s="177">
        <v>0</v>
      </c>
      <c r="E35" s="177">
        <v>350277.32</v>
      </c>
      <c r="F35" s="177">
        <v>0</v>
      </c>
      <c r="G35" s="177"/>
      <c r="H35" s="177">
        <v>0</v>
      </c>
      <c r="I35" s="177">
        <v>0</v>
      </c>
      <c r="J35" s="177">
        <v>0</v>
      </c>
      <c r="K35" s="177">
        <v>0</v>
      </c>
      <c r="L35" s="177">
        <v>-1088216.26</v>
      </c>
      <c r="O35" s="177">
        <f t="shared" si="0"/>
        <v>-1088216.26</v>
      </c>
      <c r="P35" s="177">
        <f t="shared" si="5"/>
        <v>-1088216.26</v>
      </c>
      <c r="Q35" s="177">
        <f t="shared" si="5"/>
        <v>-369639.85811550001</v>
      </c>
      <c r="R35" s="177">
        <f t="shared" si="6"/>
        <v>-221783.91486929997</v>
      </c>
      <c r="S35" s="177">
        <f t="shared" si="7"/>
        <v>-147855.94324620004</v>
      </c>
      <c r="T35" s="130">
        <f t="shared" si="8"/>
        <v>-196245.59317846328</v>
      </c>
      <c r="U35" s="127" t="s">
        <v>347</v>
      </c>
      <c r="V35" s="127" t="s">
        <v>376</v>
      </c>
    </row>
    <row r="36" spans="1:22">
      <c r="A36" s="127" t="s">
        <v>377</v>
      </c>
      <c r="B36" s="177">
        <v>364754.71</v>
      </c>
      <c r="C36" s="177">
        <v>-37221.040000000001</v>
      </c>
      <c r="D36" s="177">
        <v>0</v>
      </c>
      <c r="E36" s="177">
        <v>0</v>
      </c>
      <c r="F36" s="177">
        <v>0</v>
      </c>
      <c r="G36" s="177"/>
      <c r="H36" s="177">
        <v>0</v>
      </c>
      <c r="I36" s="177">
        <v>0</v>
      </c>
      <c r="J36" s="177">
        <v>0</v>
      </c>
      <c r="K36" s="177">
        <v>0</v>
      </c>
      <c r="L36" s="177">
        <v>327533.67</v>
      </c>
      <c r="O36" s="177">
        <f t="shared" si="0"/>
        <v>364754.71</v>
      </c>
      <c r="P36" s="177">
        <f t="shared" si="5"/>
        <v>364754.71</v>
      </c>
      <c r="Q36" s="177">
        <f t="shared" si="5"/>
        <v>123898.05611925</v>
      </c>
      <c r="R36" s="177">
        <f t="shared" si="6"/>
        <v>74338.833671550005</v>
      </c>
      <c r="S36" s="177">
        <f t="shared" si="7"/>
        <v>49559.222447699998</v>
      </c>
      <c r="T36" s="130">
        <f t="shared" si="8"/>
        <v>65778.749187765614</v>
      </c>
      <c r="U36" s="127" t="s">
        <v>347</v>
      </c>
      <c r="V36" s="127" t="s">
        <v>146</v>
      </c>
    </row>
    <row r="37" spans="1:22">
      <c r="A37" s="127" t="s">
        <v>378</v>
      </c>
      <c r="B37" s="177">
        <v>6439396.6900000004</v>
      </c>
      <c r="C37" s="177">
        <v>-32145.759999999998</v>
      </c>
      <c r="D37" s="177">
        <v>0</v>
      </c>
      <c r="E37" s="177">
        <v>1607267.66</v>
      </c>
      <c r="F37" s="177">
        <v>0</v>
      </c>
      <c r="G37" s="177"/>
      <c r="H37" s="177">
        <v>0</v>
      </c>
      <c r="I37" s="177">
        <v>-280521</v>
      </c>
      <c r="J37" s="177">
        <v>0</v>
      </c>
      <c r="K37" s="177">
        <v>0</v>
      </c>
      <c r="L37" s="177">
        <v>7733997.5899999999</v>
      </c>
      <c r="O37" s="177">
        <f t="shared" si="0"/>
        <v>7766143.3500000006</v>
      </c>
      <c r="P37" s="177">
        <f t="shared" ref="P37:Q37" si="9">O37*P$7</f>
        <v>7766143.3500000006</v>
      </c>
      <c r="Q37" s="177">
        <f t="shared" si="9"/>
        <v>2637964.7424112502</v>
      </c>
      <c r="R37" s="177">
        <f t="shared" si="6"/>
        <v>1582778.8454467501</v>
      </c>
      <c r="S37" s="177">
        <f t="shared" si="7"/>
        <v>1055185.8969645002</v>
      </c>
      <c r="T37" s="130">
        <f t="shared" si="8"/>
        <v>1400522.5472643902</v>
      </c>
      <c r="U37" s="127" t="s">
        <v>347</v>
      </c>
      <c r="V37" s="127" t="s">
        <v>133</v>
      </c>
    </row>
    <row r="38" spans="1:22">
      <c r="A38" s="178" t="s">
        <v>379</v>
      </c>
      <c r="B38" s="179">
        <v>212012917</v>
      </c>
      <c r="C38" s="179">
        <v>-10678080.07</v>
      </c>
      <c r="D38" s="179">
        <v>0</v>
      </c>
      <c r="E38" s="179">
        <v>111388.02</v>
      </c>
      <c r="F38" s="179">
        <v>0</v>
      </c>
      <c r="G38" s="179"/>
      <c r="H38" s="179">
        <v>0</v>
      </c>
      <c r="I38" s="179">
        <v>-18758572.120000001</v>
      </c>
      <c r="J38" s="179">
        <v>0</v>
      </c>
      <c r="K38" s="179">
        <v>0</v>
      </c>
      <c r="L38" s="179">
        <v>182687652.83000001</v>
      </c>
      <c r="O38" s="177">
        <f t="shared" si="0"/>
        <v>193365732.90000001</v>
      </c>
      <c r="P38" s="180"/>
      <c r="Q38" s="180"/>
      <c r="R38" s="180"/>
      <c r="S38" s="180"/>
      <c r="T38" s="181"/>
      <c r="U38" s="127" t="s">
        <v>355</v>
      </c>
    </row>
    <row r="39" spans="1:22">
      <c r="A39" s="178" t="s">
        <v>380</v>
      </c>
      <c r="B39" s="179">
        <v>-54139282.170000002</v>
      </c>
      <c r="C39" s="179">
        <v>586299.32999999996</v>
      </c>
      <c r="D39" s="179">
        <v>0</v>
      </c>
      <c r="E39" s="179">
        <v>-13475312.619999999</v>
      </c>
      <c r="F39" s="179">
        <v>0</v>
      </c>
      <c r="G39" s="179"/>
      <c r="H39" s="179">
        <v>0</v>
      </c>
      <c r="I39" s="179">
        <v>15465788.050000001</v>
      </c>
      <c r="J39" s="179">
        <v>0</v>
      </c>
      <c r="K39" s="179">
        <v>0</v>
      </c>
      <c r="L39" s="179">
        <v>-51562507.409999996</v>
      </c>
      <c r="O39" s="177">
        <f t="shared" si="0"/>
        <v>-52148806.74000001</v>
      </c>
      <c r="P39" s="180"/>
      <c r="Q39" s="180"/>
      <c r="R39" s="180"/>
      <c r="S39" s="180"/>
      <c r="T39" s="181"/>
      <c r="U39" s="127" t="s">
        <v>355</v>
      </c>
    </row>
    <row r="40" spans="1:22">
      <c r="A40" s="178" t="s">
        <v>381</v>
      </c>
      <c r="B40" s="179">
        <v>0</v>
      </c>
      <c r="C40" s="179">
        <v>0</v>
      </c>
      <c r="D40" s="179">
        <v>0</v>
      </c>
      <c r="E40" s="179">
        <v>0</v>
      </c>
      <c r="F40" s="179">
        <v>0</v>
      </c>
      <c r="G40" s="179"/>
      <c r="H40" s="179">
        <v>0</v>
      </c>
      <c r="I40" s="179">
        <v>6629516.7800000003</v>
      </c>
      <c r="J40" s="179">
        <v>0</v>
      </c>
      <c r="K40" s="179">
        <v>0</v>
      </c>
      <c r="L40" s="179">
        <v>6629516.7800000003</v>
      </c>
      <c r="O40" s="177">
        <f t="shared" si="0"/>
        <v>6629516.7800000003</v>
      </c>
      <c r="P40" s="180"/>
      <c r="Q40" s="180"/>
      <c r="R40" s="180"/>
      <c r="S40" s="180"/>
      <c r="T40" s="181"/>
      <c r="U40" s="127" t="s">
        <v>355</v>
      </c>
    </row>
    <row r="41" spans="1:22">
      <c r="A41" s="178" t="s">
        <v>382</v>
      </c>
      <c r="B41" s="179">
        <v>0</v>
      </c>
      <c r="C41" s="179">
        <v>0</v>
      </c>
      <c r="D41" s="179">
        <v>0</v>
      </c>
      <c r="E41" s="179">
        <v>0</v>
      </c>
      <c r="F41" s="179">
        <v>0</v>
      </c>
      <c r="G41" s="179"/>
      <c r="H41" s="179">
        <v>0</v>
      </c>
      <c r="I41" s="179">
        <v>1890375</v>
      </c>
      <c r="J41" s="179">
        <v>0</v>
      </c>
      <c r="K41" s="179">
        <v>0</v>
      </c>
      <c r="L41" s="179">
        <v>1890375</v>
      </c>
      <c r="O41" s="177">
        <f t="shared" si="0"/>
        <v>1890375</v>
      </c>
      <c r="P41" s="180"/>
      <c r="Q41" s="180"/>
      <c r="R41" s="180"/>
      <c r="S41" s="180"/>
      <c r="T41" s="181"/>
      <c r="U41" s="127" t="s">
        <v>355</v>
      </c>
    </row>
    <row r="42" spans="1:22">
      <c r="A42" s="178" t="s">
        <v>383</v>
      </c>
      <c r="B42" s="179">
        <v>-432022715.36000001</v>
      </c>
      <c r="C42" s="179">
        <v>10416359.17</v>
      </c>
      <c r="D42" s="179">
        <v>0</v>
      </c>
      <c r="E42" s="179">
        <v>667000.06999999995</v>
      </c>
      <c r="F42" s="179">
        <v>0</v>
      </c>
      <c r="G42" s="179"/>
      <c r="H42" s="179">
        <v>0</v>
      </c>
      <c r="I42" s="179">
        <v>-16033973.58</v>
      </c>
      <c r="J42" s="179">
        <v>0</v>
      </c>
      <c r="K42" s="179">
        <v>0</v>
      </c>
      <c r="L42" s="179">
        <v>-436973329.69999999</v>
      </c>
      <c r="O42" s="177">
        <f t="shared" si="0"/>
        <v>-447389688.87</v>
      </c>
      <c r="P42" s="180"/>
      <c r="Q42" s="180"/>
      <c r="R42" s="180"/>
      <c r="S42" s="180"/>
      <c r="T42" s="181"/>
      <c r="U42" s="127" t="s">
        <v>355</v>
      </c>
    </row>
    <row r="43" spans="1:22">
      <c r="A43" s="127" t="s">
        <v>384</v>
      </c>
      <c r="B43" s="177">
        <v>13175078.640000001</v>
      </c>
      <c r="C43" s="177">
        <v>57764.959999999999</v>
      </c>
      <c r="D43" s="177">
        <v>0</v>
      </c>
      <c r="E43" s="177">
        <v>0</v>
      </c>
      <c r="F43" s="177">
        <v>0</v>
      </c>
      <c r="G43" s="177"/>
      <c r="H43" s="177">
        <v>0</v>
      </c>
      <c r="I43" s="177">
        <v>0</v>
      </c>
      <c r="J43" s="177">
        <v>0</v>
      </c>
      <c r="K43" s="177">
        <v>0</v>
      </c>
      <c r="L43" s="177">
        <v>13232843.6</v>
      </c>
      <c r="O43" s="177">
        <f t="shared" si="0"/>
        <v>13175078.640000001</v>
      </c>
      <c r="P43" s="177">
        <f>O43*P$7</f>
        <v>13175078.640000001</v>
      </c>
      <c r="Q43" s="177">
        <f>P43*Q$7</f>
        <v>4475244.8370420001</v>
      </c>
      <c r="R43" s="177">
        <f>P43*R$7</f>
        <v>2685146.9022252001</v>
      </c>
      <c r="S43" s="177">
        <f>Q43-R43</f>
        <v>1790097.9348168001</v>
      </c>
      <c r="T43" s="130">
        <f>S43*T$7</f>
        <v>2375953.399997626</v>
      </c>
      <c r="U43" s="127" t="s">
        <v>355</v>
      </c>
    </row>
    <row r="44" spans="1:22">
      <c r="A44" s="127" t="s">
        <v>385</v>
      </c>
      <c r="B44" s="177">
        <v>-1575781</v>
      </c>
      <c r="C44" s="177">
        <v>-469245</v>
      </c>
      <c r="D44" s="177">
        <v>0</v>
      </c>
      <c r="E44" s="177">
        <v>0</v>
      </c>
      <c r="F44" s="177">
        <v>0</v>
      </c>
      <c r="G44" s="177"/>
      <c r="H44" s="177">
        <v>0</v>
      </c>
      <c r="I44" s="177">
        <v>0</v>
      </c>
      <c r="J44" s="177">
        <v>0</v>
      </c>
      <c r="K44" s="177">
        <v>-347</v>
      </c>
      <c r="L44" s="177">
        <v>-2045373</v>
      </c>
      <c r="O44" s="177">
        <f t="shared" si="0"/>
        <v>-1576128</v>
      </c>
      <c r="P44" s="177">
        <f>O44*P$7</f>
        <v>-1576128</v>
      </c>
      <c r="Q44" s="177">
        <f>P44*Q$7</f>
        <v>-535371.27839999995</v>
      </c>
      <c r="R44" s="177">
        <f>P44*R$7</f>
        <v>-321222.76704000001</v>
      </c>
      <c r="S44" s="177">
        <f>Q44-R44</f>
        <v>-214148.51135999995</v>
      </c>
      <c r="T44" s="130">
        <f>S44*T$7</f>
        <v>-284234.1046118763</v>
      </c>
      <c r="U44" s="127" t="s">
        <v>355</v>
      </c>
    </row>
    <row r="45" spans="1:22">
      <c r="A45" s="127" t="s">
        <v>386</v>
      </c>
      <c r="B45" s="177">
        <v>79969.53</v>
      </c>
      <c r="C45" s="177">
        <v>0</v>
      </c>
      <c r="D45" s="177">
        <v>0</v>
      </c>
      <c r="E45" s="177">
        <v>0</v>
      </c>
      <c r="F45" s="177">
        <v>0</v>
      </c>
      <c r="G45" s="177"/>
      <c r="H45" s="177">
        <v>0</v>
      </c>
      <c r="I45" s="177">
        <v>0</v>
      </c>
      <c r="J45" s="177">
        <v>0</v>
      </c>
      <c r="K45" s="177">
        <v>25710</v>
      </c>
      <c r="L45" s="177">
        <v>105679.53</v>
      </c>
      <c r="O45" s="177">
        <f t="shared" si="0"/>
        <v>105679.53</v>
      </c>
      <c r="P45" s="180"/>
      <c r="Q45" s="180"/>
      <c r="R45" s="180"/>
      <c r="S45" s="180"/>
      <c r="T45" s="181"/>
      <c r="U45" s="127" t="s">
        <v>355</v>
      </c>
    </row>
    <row r="46" spans="1:22">
      <c r="A46" s="182" t="s">
        <v>387</v>
      </c>
      <c r="B46" s="183">
        <v>251343262.34</v>
      </c>
      <c r="C46" s="183">
        <v>-24134290.379999999</v>
      </c>
      <c r="D46" s="183">
        <v>-19295659</v>
      </c>
      <c r="E46" s="183">
        <v>4554829.8099999996</v>
      </c>
      <c r="F46" s="183">
        <v>-10334.290000000001</v>
      </c>
      <c r="G46" s="183"/>
      <c r="H46" s="183">
        <v>0</v>
      </c>
      <c r="I46" s="183">
        <v>-3093804.87</v>
      </c>
      <c r="J46" s="183">
        <v>8107768.7599999998</v>
      </c>
      <c r="K46" s="183">
        <v>6440623</v>
      </c>
      <c r="L46" s="183">
        <v>223912395.37</v>
      </c>
      <c r="P46" s="177"/>
      <c r="Q46" s="177"/>
      <c r="R46" s="177"/>
      <c r="S46" s="177"/>
      <c r="T46" s="130"/>
    </row>
    <row r="47" spans="1:22">
      <c r="A47" s="184" t="s">
        <v>339</v>
      </c>
      <c r="T47" s="130"/>
    </row>
    <row r="48" spans="1:22">
      <c r="A48" s="127">
        <v>190301</v>
      </c>
      <c r="T48" s="130"/>
    </row>
    <row r="49" spans="1:22">
      <c r="A49" s="127" t="s">
        <v>388</v>
      </c>
      <c r="B49" s="177">
        <v>-101679</v>
      </c>
      <c r="C49" s="177">
        <v>0</v>
      </c>
      <c r="D49" s="177">
        <v>0</v>
      </c>
      <c r="E49" s="177">
        <v>0</v>
      </c>
      <c r="F49" s="177">
        <v>0</v>
      </c>
      <c r="G49" s="177"/>
      <c r="H49" s="177">
        <v>0</v>
      </c>
      <c r="I49" s="177">
        <v>0</v>
      </c>
      <c r="J49" s="177">
        <v>0</v>
      </c>
      <c r="K49" s="177">
        <v>101679</v>
      </c>
      <c r="L49" s="177">
        <v>0</v>
      </c>
      <c r="O49" s="177">
        <f t="shared" ref="O49:O61" si="10">B49+E49+I49+J49+K49</f>
        <v>0</v>
      </c>
      <c r="P49" s="180"/>
      <c r="Q49" s="180"/>
      <c r="R49" s="180"/>
      <c r="S49" s="180"/>
      <c r="T49" s="181"/>
      <c r="U49" s="127" t="s">
        <v>355</v>
      </c>
    </row>
    <row r="50" spans="1:22">
      <c r="A50" s="127" t="s">
        <v>389</v>
      </c>
      <c r="B50" s="177">
        <v>2078242</v>
      </c>
      <c r="C50" s="177">
        <v>-2410757.44</v>
      </c>
      <c r="D50" s="177">
        <v>0</v>
      </c>
      <c r="E50" s="177">
        <v>-18665.53</v>
      </c>
      <c r="F50" s="177">
        <v>0</v>
      </c>
      <c r="G50" s="177"/>
      <c r="H50" s="177">
        <v>0</v>
      </c>
      <c r="I50" s="177">
        <v>0</v>
      </c>
      <c r="J50" s="177">
        <v>0</v>
      </c>
      <c r="K50" s="177">
        <v>0</v>
      </c>
      <c r="L50" s="177">
        <v>-351180.97</v>
      </c>
      <c r="O50" s="177">
        <f t="shared" si="10"/>
        <v>2059576.47</v>
      </c>
      <c r="P50" s="180"/>
      <c r="Q50" s="180"/>
      <c r="R50" s="180"/>
      <c r="S50" s="180"/>
      <c r="T50" s="181"/>
      <c r="U50" s="127" t="s">
        <v>355</v>
      </c>
    </row>
    <row r="51" spans="1:22">
      <c r="A51" s="127" t="s">
        <v>368</v>
      </c>
      <c r="B51" s="177">
        <v>0</v>
      </c>
      <c r="C51" s="177">
        <v>-29302.720000000001</v>
      </c>
      <c r="D51" s="177">
        <v>0</v>
      </c>
      <c r="E51" s="177">
        <v>0</v>
      </c>
      <c r="F51" s="177">
        <v>0</v>
      </c>
      <c r="G51" s="177"/>
      <c r="H51" s="177">
        <v>0</v>
      </c>
      <c r="I51" s="177">
        <v>0</v>
      </c>
      <c r="J51" s="177">
        <v>0</v>
      </c>
      <c r="K51" s="177">
        <v>0</v>
      </c>
      <c r="L51" s="177">
        <v>-29302.720000000001</v>
      </c>
      <c r="O51" s="177">
        <f t="shared" si="10"/>
        <v>0</v>
      </c>
      <c r="P51" s="180"/>
      <c r="Q51" s="180"/>
      <c r="R51" s="180"/>
      <c r="S51" s="180"/>
      <c r="T51" s="181"/>
      <c r="U51" s="127" t="s">
        <v>355</v>
      </c>
    </row>
    <row r="52" spans="1:22">
      <c r="A52" s="127" t="s">
        <v>369</v>
      </c>
      <c r="B52" s="177">
        <v>530487.19999999995</v>
      </c>
      <c r="C52" s="177">
        <v>0</v>
      </c>
      <c r="D52" s="177">
        <v>0</v>
      </c>
      <c r="E52" s="177">
        <v>-0.02</v>
      </c>
      <c r="F52" s="177">
        <v>0</v>
      </c>
      <c r="G52" s="177"/>
      <c r="H52" s="177">
        <v>0</v>
      </c>
      <c r="I52" s="177">
        <v>0</v>
      </c>
      <c r="J52" s="177">
        <v>0</v>
      </c>
      <c r="K52" s="177">
        <v>0</v>
      </c>
      <c r="L52" s="177">
        <v>530487.18000000005</v>
      </c>
      <c r="O52" s="177">
        <f t="shared" si="10"/>
        <v>530487.17999999993</v>
      </c>
      <c r="P52" s="180"/>
      <c r="Q52" s="180"/>
      <c r="R52" s="180"/>
      <c r="S52" s="180"/>
      <c r="T52" s="181"/>
      <c r="U52" s="127" t="s">
        <v>355</v>
      </c>
    </row>
    <row r="53" spans="1:22">
      <c r="A53" s="127" t="s">
        <v>390</v>
      </c>
      <c r="B53" s="177">
        <v>0</v>
      </c>
      <c r="C53" s="177">
        <v>0</v>
      </c>
      <c r="D53" s="177">
        <v>0</v>
      </c>
      <c r="E53" s="177">
        <v>0</v>
      </c>
      <c r="F53" s="177">
        <v>0</v>
      </c>
      <c r="G53" s="177"/>
      <c r="H53" s="177">
        <v>0</v>
      </c>
      <c r="I53" s="177">
        <v>0</v>
      </c>
      <c r="J53" s="177">
        <v>0</v>
      </c>
      <c r="K53" s="177">
        <v>0</v>
      </c>
      <c r="L53" s="177">
        <v>0</v>
      </c>
      <c r="O53" s="177">
        <f t="shared" si="10"/>
        <v>0</v>
      </c>
      <c r="P53" s="180"/>
      <c r="Q53" s="180"/>
      <c r="R53" s="180"/>
      <c r="S53" s="180"/>
      <c r="T53" s="181"/>
      <c r="U53" s="127" t="s">
        <v>355</v>
      </c>
    </row>
    <row r="54" spans="1:22">
      <c r="A54" s="127" t="s">
        <v>391</v>
      </c>
      <c r="B54" s="177">
        <v>0</v>
      </c>
      <c r="C54" s="177">
        <v>2773753</v>
      </c>
      <c r="D54" s="177">
        <v>0</v>
      </c>
      <c r="E54" s="177">
        <v>0</v>
      </c>
      <c r="F54" s="177">
        <v>0</v>
      </c>
      <c r="G54" s="177"/>
      <c r="H54" s="177">
        <v>0</v>
      </c>
      <c r="I54" s="177">
        <v>0</v>
      </c>
      <c r="J54" s="177">
        <v>0</v>
      </c>
      <c r="K54" s="177">
        <v>0</v>
      </c>
      <c r="L54" s="177">
        <v>2773753</v>
      </c>
      <c r="O54" s="177">
        <f t="shared" si="10"/>
        <v>0</v>
      </c>
      <c r="P54" s="180"/>
      <c r="Q54" s="180"/>
      <c r="R54" s="180"/>
      <c r="S54" s="180"/>
      <c r="T54" s="181"/>
      <c r="U54" s="127" t="s">
        <v>355</v>
      </c>
    </row>
    <row r="55" spans="1:22">
      <c r="A55" s="127" t="s">
        <v>392</v>
      </c>
      <c r="B55" s="177">
        <v>0</v>
      </c>
      <c r="C55" s="177">
        <v>15904.17</v>
      </c>
      <c r="D55" s="177">
        <v>0</v>
      </c>
      <c r="E55" s="177">
        <v>0</v>
      </c>
      <c r="F55" s="177">
        <v>0</v>
      </c>
      <c r="G55" s="177"/>
      <c r="H55" s="177">
        <v>0</v>
      </c>
      <c r="I55" s="177">
        <v>0</v>
      </c>
      <c r="J55" s="177">
        <v>0</v>
      </c>
      <c r="K55" s="177">
        <v>0</v>
      </c>
      <c r="L55" s="177">
        <v>15904.17</v>
      </c>
      <c r="O55" s="177">
        <f t="shared" si="10"/>
        <v>0</v>
      </c>
      <c r="P55" s="180"/>
      <c r="Q55" s="180"/>
      <c r="R55" s="180"/>
      <c r="S55" s="180"/>
      <c r="T55" s="181"/>
      <c r="U55" s="127" t="s">
        <v>355</v>
      </c>
    </row>
    <row r="56" spans="1:22">
      <c r="A56" s="127" t="s">
        <v>393</v>
      </c>
      <c r="B56" s="177">
        <v>39927500</v>
      </c>
      <c r="C56" s="177">
        <v>-1599137.69</v>
      </c>
      <c r="D56" s="177">
        <v>0</v>
      </c>
      <c r="E56" s="177">
        <v>0</v>
      </c>
      <c r="F56" s="177">
        <v>0</v>
      </c>
      <c r="G56" s="177"/>
      <c r="H56" s="177">
        <v>0</v>
      </c>
      <c r="I56" s="177">
        <v>0</v>
      </c>
      <c r="J56" s="177">
        <v>0</v>
      </c>
      <c r="K56" s="177">
        <v>-12310150</v>
      </c>
      <c r="L56" s="177">
        <v>26018212.309999999</v>
      </c>
      <c r="O56" s="177">
        <f t="shared" si="10"/>
        <v>27617350</v>
      </c>
      <c r="P56" s="180"/>
      <c r="Q56" s="180"/>
      <c r="R56" s="180"/>
      <c r="S56" s="180"/>
      <c r="T56" s="181"/>
      <c r="U56" s="127" t="s">
        <v>355</v>
      </c>
    </row>
    <row r="57" spans="1:22">
      <c r="A57" s="127" t="s">
        <v>384</v>
      </c>
      <c r="B57" s="177">
        <v>13175078.640000001</v>
      </c>
      <c r="C57" s="177">
        <v>57764.959999999999</v>
      </c>
      <c r="D57" s="177">
        <v>0</v>
      </c>
      <c r="E57" s="177">
        <v>0</v>
      </c>
      <c r="F57" s="177">
        <v>0</v>
      </c>
      <c r="G57" s="177"/>
      <c r="H57" s="177">
        <v>0</v>
      </c>
      <c r="I57" s="177">
        <v>0</v>
      </c>
      <c r="J57" s="177">
        <v>0</v>
      </c>
      <c r="K57" s="177">
        <v>0</v>
      </c>
      <c r="L57" s="177">
        <v>13232843.6</v>
      </c>
      <c r="O57" s="177">
        <f t="shared" si="10"/>
        <v>13175078.640000001</v>
      </c>
      <c r="P57" s="180"/>
      <c r="Q57" s="180"/>
      <c r="R57" s="180"/>
      <c r="S57" s="180"/>
      <c r="T57" s="181"/>
      <c r="U57" s="127" t="s">
        <v>355</v>
      </c>
    </row>
    <row r="58" spans="1:22">
      <c r="A58" s="127" t="s">
        <v>385</v>
      </c>
      <c r="B58" s="177">
        <v>-1575781</v>
      </c>
      <c r="C58" s="177">
        <v>-469245</v>
      </c>
      <c r="D58" s="177">
        <v>0</v>
      </c>
      <c r="E58" s="177">
        <v>0</v>
      </c>
      <c r="F58" s="177">
        <v>0</v>
      </c>
      <c r="G58" s="177"/>
      <c r="H58" s="177">
        <v>0</v>
      </c>
      <c r="I58" s="177">
        <v>0</v>
      </c>
      <c r="J58" s="177">
        <v>0</v>
      </c>
      <c r="K58" s="177">
        <v>-347</v>
      </c>
      <c r="L58" s="177">
        <v>-2045373</v>
      </c>
      <c r="O58" s="177">
        <f t="shared" si="10"/>
        <v>-1576128</v>
      </c>
      <c r="P58" s="180"/>
      <c r="Q58" s="180"/>
      <c r="R58" s="180"/>
      <c r="S58" s="180"/>
      <c r="T58" s="181"/>
      <c r="U58" s="127" t="s">
        <v>355</v>
      </c>
    </row>
    <row r="59" spans="1:22">
      <c r="A59" s="127" t="s">
        <v>394</v>
      </c>
      <c r="B59" s="177">
        <v>5492970.1799999997</v>
      </c>
      <c r="C59" s="177">
        <v>0</v>
      </c>
      <c r="D59" s="177">
        <v>0</v>
      </c>
      <c r="E59" s="177">
        <v>0</v>
      </c>
      <c r="F59" s="177">
        <v>0</v>
      </c>
      <c r="G59" s="177"/>
      <c r="H59" s="177">
        <v>-1226737.58</v>
      </c>
      <c r="I59" s="177">
        <v>1183100.79</v>
      </c>
      <c r="J59" s="177">
        <v>0</v>
      </c>
      <c r="K59" s="177">
        <v>0</v>
      </c>
      <c r="L59" s="177">
        <v>5449333.3899999997</v>
      </c>
      <c r="O59" s="177">
        <f t="shared" si="10"/>
        <v>6676070.9699999997</v>
      </c>
      <c r="P59" s="180"/>
      <c r="Q59" s="180"/>
      <c r="R59" s="180"/>
      <c r="S59" s="180"/>
      <c r="T59" s="181"/>
      <c r="U59" s="127" t="s">
        <v>355</v>
      </c>
    </row>
    <row r="60" spans="1:22">
      <c r="A60" s="127" t="s">
        <v>395</v>
      </c>
      <c r="B60" s="177">
        <v>12777018</v>
      </c>
      <c r="C60" s="177">
        <v>0</v>
      </c>
      <c r="D60" s="177">
        <v>0</v>
      </c>
      <c r="E60" s="177">
        <v>0</v>
      </c>
      <c r="F60" s="177">
        <v>0</v>
      </c>
      <c r="G60" s="177"/>
      <c r="H60" s="177">
        <v>0</v>
      </c>
      <c r="I60" s="177">
        <v>0</v>
      </c>
      <c r="J60" s="177">
        <v>0</v>
      </c>
      <c r="K60" s="177">
        <v>0</v>
      </c>
      <c r="L60" s="177">
        <v>12777018</v>
      </c>
      <c r="O60" s="177">
        <f t="shared" si="10"/>
        <v>12777018</v>
      </c>
      <c r="P60" s="180"/>
      <c r="Q60" s="180"/>
      <c r="R60" s="180"/>
      <c r="S60" s="180"/>
      <c r="T60" s="181"/>
      <c r="U60" s="127" t="s">
        <v>355</v>
      </c>
    </row>
    <row r="61" spans="1:22">
      <c r="A61" s="127" t="s">
        <v>396</v>
      </c>
      <c r="B61" s="177">
        <v>-3604882.54</v>
      </c>
      <c r="C61" s="177">
        <v>0</v>
      </c>
      <c r="D61" s="177">
        <v>0</v>
      </c>
      <c r="E61" s="177">
        <v>0</v>
      </c>
      <c r="F61" s="177">
        <v>0</v>
      </c>
      <c r="G61" s="177"/>
      <c r="H61" s="177">
        <v>-1596080</v>
      </c>
      <c r="I61" s="177">
        <v>0</v>
      </c>
      <c r="J61" s="177">
        <v>0</v>
      </c>
      <c r="K61" s="177">
        <v>0</v>
      </c>
      <c r="L61" s="177">
        <v>-5200962.54</v>
      </c>
      <c r="O61" s="177">
        <f t="shared" si="10"/>
        <v>-3604882.54</v>
      </c>
      <c r="P61" s="180"/>
      <c r="Q61" s="180"/>
      <c r="R61" s="180"/>
      <c r="S61" s="180"/>
      <c r="T61" s="181"/>
      <c r="U61" s="127" t="s">
        <v>355</v>
      </c>
    </row>
    <row r="62" spans="1:22">
      <c r="A62" s="182" t="s">
        <v>397</v>
      </c>
      <c r="B62" s="183">
        <v>68698953.480000004</v>
      </c>
      <c r="C62" s="183">
        <v>-1661020.72</v>
      </c>
      <c r="D62" s="183">
        <v>0</v>
      </c>
      <c r="E62" s="183">
        <v>-18665.55</v>
      </c>
      <c r="F62" s="183">
        <v>0</v>
      </c>
      <c r="G62" s="183"/>
      <c r="H62" s="183">
        <v>-2822817.58</v>
      </c>
      <c r="I62" s="183">
        <v>1183100.79</v>
      </c>
      <c r="J62" s="183">
        <v>0</v>
      </c>
      <c r="K62" s="183">
        <v>-12208818</v>
      </c>
      <c r="L62" s="183">
        <v>53170732.420000002</v>
      </c>
      <c r="T62" s="130"/>
    </row>
    <row r="63" spans="1:22">
      <c r="A63" s="184" t="s">
        <v>339</v>
      </c>
      <c r="T63" s="130"/>
      <c r="V63" s="185"/>
    </row>
    <row r="64" spans="1:22">
      <c r="A64" s="127">
        <v>282300</v>
      </c>
      <c r="T64" s="130"/>
      <c r="V64" s="185"/>
    </row>
    <row r="65" spans="1:22">
      <c r="A65" s="127" t="s">
        <v>398</v>
      </c>
      <c r="B65" s="177">
        <v>4184658</v>
      </c>
      <c r="C65" s="177">
        <v>0</v>
      </c>
      <c r="D65" s="177">
        <v>0</v>
      </c>
      <c r="E65" s="177">
        <v>0</v>
      </c>
      <c r="F65" s="177">
        <v>0</v>
      </c>
      <c r="G65" s="177"/>
      <c r="H65" s="177">
        <v>0</v>
      </c>
      <c r="I65" s="177">
        <v>0</v>
      </c>
      <c r="J65" s="177">
        <v>0</v>
      </c>
      <c r="K65" s="177">
        <v>0</v>
      </c>
      <c r="L65" s="177">
        <v>4184658</v>
      </c>
      <c r="N65" s="177">
        <f t="shared" ref="N65:N76" si="11">B65+E65+I65+J65+K65</f>
        <v>4184658</v>
      </c>
      <c r="O65" s="177">
        <v>3480140.7399999998</v>
      </c>
      <c r="P65" s="177">
        <f t="shared" ref="P65:Q76" si="12">O65*P$7</f>
        <v>3480140.7399999998</v>
      </c>
      <c r="Q65" s="177">
        <f t="shared" si="12"/>
        <v>1182116.8058594998</v>
      </c>
      <c r="R65" s="177">
        <f t="shared" ref="R65:R76" si="13">P65*R$7</f>
        <v>709270.08351569995</v>
      </c>
      <c r="S65" s="177">
        <f t="shared" ref="S65:S76" si="14">Q65-R65</f>
        <v>472846.72234379989</v>
      </c>
      <c r="T65" s="130">
        <f t="shared" ref="T65:T76" si="15">S65*T$7</f>
        <v>627597.9407492365</v>
      </c>
      <c r="U65" s="127" t="s">
        <v>399</v>
      </c>
      <c r="V65" s="185" t="s">
        <v>400</v>
      </c>
    </row>
    <row r="66" spans="1:22">
      <c r="A66" s="127" t="s">
        <v>401</v>
      </c>
      <c r="B66" s="177">
        <v>-2988193.05</v>
      </c>
      <c r="C66" s="177">
        <v>0</v>
      </c>
      <c r="D66" s="177">
        <v>0</v>
      </c>
      <c r="E66" s="177">
        <v>0</v>
      </c>
      <c r="F66" s="177">
        <v>0</v>
      </c>
      <c r="G66" s="177"/>
      <c r="H66" s="177">
        <v>0</v>
      </c>
      <c r="I66" s="177">
        <v>0</v>
      </c>
      <c r="J66" s="177">
        <v>0</v>
      </c>
      <c r="K66" s="177">
        <v>0</v>
      </c>
      <c r="L66" s="177">
        <v>-2988193.05</v>
      </c>
      <c r="N66" s="177">
        <f t="shared" si="11"/>
        <v>-2988193.05</v>
      </c>
      <c r="O66" s="177">
        <v>-1367948.28</v>
      </c>
      <c r="P66" s="177">
        <f t="shared" si="12"/>
        <v>-1367948.28</v>
      </c>
      <c r="Q66" s="177">
        <f t="shared" si="12"/>
        <v>-464657.83200900001</v>
      </c>
      <c r="R66" s="177">
        <f t="shared" si="13"/>
        <v>-278794.69920540001</v>
      </c>
      <c r="S66" s="177">
        <f t="shared" si="14"/>
        <v>-185863.13280359999</v>
      </c>
      <c r="T66" s="130">
        <f t="shared" si="15"/>
        <v>-246691.61040293452</v>
      </c>
      <c r="U66" s="127" t="s">
        <v>399</v>
      </c>
      <c r="V66" s="185" t="s">
        <v>402</v>
      </c>
    </row>
    <row r="67" spans="1:22">
      <c r="A67" s="127" t="s">
        <v>403</v>
      </c>
      <c r="B67" s="177">
        <v>-22625930.34</v>
      </c>
      <c r="C67" s="177">
        <v>0</v>
      </c>
      <c r="D67" s="177">
        <v>0</v>
      </c>
      <c r="E67" s="177">
        <v>0</v>
      </c>
      <c r="F67" s="177">
        <v>0</v>
      </c>
      <c r="G67" s="177"/>
      <c r="H67" s="177">
        <v>0</v>
      </c>
      <c r="I67" s="177">
        <v>0</v>
      </c>
      <c r="J67" s="177">
        <v>0</v>
      </c>
      <c r="K67" s="177">
        <v>0</v>
      </c>
      <c r="L67" s="177">
        <v>-22625930.34</v>
      </c>
      <c r="N67" s="177">
        <f t="shared" si="11"/>
        <v>-22625930.34</v>
      </c>
      <c r="O67" s="177">
        <v>-19902939.030000001</v>
      </c>
      <c r="P67" s="177">
        <f t="shared" si="12"/>
        <v>-19902939.030000001</v>
      </c>
      <c r="Q67" s="177">
        <f t="shared" si="12"/>
        <v>-6760530.8150152508</v>
      </c>
      <c r="R67" s="177">
        <f t="shared" si="13"/>
        <v>-4056318.4890091498</v>
      </c>
      <c r="S67" s="177">
        <f t="shared" si="14"/>
        <v>-2704212.326006101</v>
      </c>
      <c r="T67" s="130">
        <f t="shared" si="15"/>
        <v>-3589235.1727377595</v>
      </c>
      <c r="U67" s="127" t="s">
        <v>399</v>
      </c>
      <c r="V67" s="185" t="s">
        <v>404</v>
      </c>
    </row>
    <row r="68" spans="1:22">
      <c r="A68" s="127" t="s">
        <v>405</v>
      </c>
      <c r="B68" s="177">
        <v>2921220.39</v>
      </c>
      <c r="C68" s="177">
        <v>0</v>
      </c>
      <c r="D68" s="177">
        <v>0</v>
      </c>
      <c r="E68" s="177">
        <v>721326.57</v>
      </c>
      <c r="F68" s="177">
        <v>0</v>
      </c>
      <c r="G68" s="177"/>
      <c r="H68" s="177">
        <v>0</v>
      </c>
      <c r="I68" s="177">
        <v>0</v>
      </c>
      <c r="J68" s="177">
        <v>0</v>
      </c>
      <c r="K68" s="177">
        <v>0</v>
      </c>
      <c r="L68" s="177">
        <v>3642546.96</v>
      </c>
      <c r="N68" s="177">
        <f t="shared" si="11"/>
        <v>3642546.96</v>
      </c>
      <c r="O68" s="177"/>
      <c r="P68" s="177">
        <f t="shared" si="12"/>
        <v>0</v>
      </c>
      <c r="Q68" s="177">
        <f t="shared" si="12"/>
        <v>0</v>
      </c>
      <c r="R68" s="177">
        <f t="shared" si="13"/>
        <v>0</v>
      </c>
      <c r="S68" s="177">
        <f t="shared" si="14"/>
        <v>0</v>
      </c>
      <c r="T68" s="130">
        <f t="shared" si="15"/>
        <v>0</v>
      </c>
      <c r="U68" s="127" t="s">
        <v>406</v>
      </c>
      <c r="V68" s="185" t="s">
        <v>407</v>
      </c>
    </row>
    <row r="69" spans="1:22">
      <c r="A69" s="127" t="s">
        <v>408</v>
      </c>
      <c r="B69" s="177">
        <v>32903665.449999999</v>
      </c>
      <c r="C69" s="177">
        <v>1570574.64</v>
      </c>
      <c r="D69" s="177">
        <v>0</v>
      </c>
      <c r="E69" s="177">
        <v>639.33000000000004</v>
      </c>
      <c r="F69" s="177">
        <v>0</v>
      </c>
      <c r="G69" s="177"/>
      <c r="H69" s="177">
        <v>0</v>
      </c>
      <c r="I69" s="177">
        <v>0</v>
      </c>
      <c r="J69" s="177">
        <v>0</v>
      </c>
      <c r="K69" s="177">
        <v>0</v>
      </c>
      <c r="L69" s="177">
        <v>34474879.420000002</v>
      </c>
      <c r="N69" s="177">
        <f t="shared" si="11"/>
        <v>32904304.779999997</v>
      </c>
      <c r="O69" s="177">
        <v>22703547.91</v>
      </c>
      <c r="P69" s="177">
        <f t="shared" ref="P69:P75" si="16">O69*P$6</f>
        <v>22703547.91</v>
      </c>
      <c r="Q69" s="177">
        <f t="shared" si="12"/>
        <v>7711827.6363292504</v>
      </c>
      <c r="R69" s="177">
        <f t="shared" si="13"/>
        <v>4627096.5817975495</v>
      </c>
      <c r="S69" s="177">
        <f t="shared" si="14"/>
        <v>3084731.0545317009</v>
      </c>
      <c r="T69" s="130">
        <f t="shared" si="15"/>
        <v>4094288.4154787487</v>
      </c>
      <c r="U69" s="127" t="s">
        <v>399</v>
      </c>
      <c r="V69" s="185" t="s">
        <v>127</v>
      </c>
    </row>
    <row r="70" spans="1:22">
      <c r="A70" s="127" t="s">
        <v>409</v>
      </c>
      <c r="B70" s="177">
        <v>-5111527.7300000004</v>
      </c>
      <c r="C70" s="177">
        <v>-666764.89</v>
      </c>
      <c r="D70" s="177">
        <v>0</v>
      </c>
      <c r="E70" s="177">
        <v>0</v>
      </c>
      <c r="F70" s="177">
        <v>0</v>
      </c>
      <c r="G70" s="177"/>
      <c r="H70" s="177">
        <v>0</v>
      </c>
      <c r="I70" s="177">
        <v>0</v>
      </c>
      <c r="J70" s="177">
        <v>0</v>
      </c>
      <c r="K70" s="177">
        <v>0</v>
      </c>
      <c r="L70" s="177">
        <v>-5778292.6200000001</v>
      </c>
      <c r="N70" s="177">
        <f t="shared" si="11"/>
        <v>-5111527.7300000004</v>
      </c>
      <c r="O70" s="177">
        <v>12501555.460000001</v>
      </c>
      <c r="P70" s="177">
        <f t="shared" si="16"/>
        <v>12501555.460000001</v>
      </c>
      <c r="Q70" s="177">
        <f t="shared" si="12"/>
        <v>4246465.8508755006</v>
      </c>
      <c r="R70" s="177">
        <f t="shared" si="13"/>
        <v>2547879.5105253002</v>
      </c>
      <c r="S70" s="177">
        <f t="shared" si="14"/>
        <v>1698586.3403502004</v>
      </c>
      <c r="T70" s="130">
        <f t="shared" si="15"/>
        <v>2254492.2889694334</v>
      </c>
      <c r="U70" s="127" t="s">
        <v>406</v>
      </c>
      <c r="V70" s="185" t="s">
        <v>119</v>
      </c>
    </row>
    <row r="71" spans="1:22">
      <c r="A71" s="127" t="s">
        <v>410</v>
      </c>
      <c r="B71" s="177">
        <v>0</v>
      </c>
      <c r="C71" s="177">
        <v>0</v>
      </c>
      <c r="D71" s="177">
        <v>0</v>
      </c>
      <c r="E71" s="177">
        <v>0</v>
      </c>
      <c r="F71" s="177">
        <v>0</v>
      </c>
      <c r="G71" s="177"/>
      <c r="H71" s="177">
        <v>0</v>
      </c>
      <c r="I71" s="177">
        <v>0</v>
      </c>
      <c r="J71" s="177">
        <v>0</v>
      </c>
      <c r="K71" s="177">
        <v>-1474</v>
      </c>
      <c r="L71" s="177">
        <v>-1474</v>
      </c>
      <c r="N71" s="177">
        <f t="shared" si="11"/>
        <v>-1474</v>
      </c>
      <c r="O71" s="177"/>
      <c r="P71" s="177">
        <f t="shared" si="16"/>
        <v>0</v>
      </c>
      <c r="Q71" s="177">
        <f t="shared" si="12"/>
        <v>0</v>
      </c>
      <c r="R71" s="177">
        <f t="shared" si="13"/>
        <v>0</v>
      </c>
      <c r="S71" s="177">
        <f t="shared" si="14"/>
        <v>0</v>
      </c>
      <c r="T71" s="130">
        <f t="shared" si="15"/>
        <v>0</v>
      </c>
      <c r="U71" s="127" t="s">
        <v>399</v>
      </c>
      <c r="V71" s="185" t="s">
        <v>411</v>
      </c>
    </row>
    <row r="72" spans="1:22">
      <c r="A72" s="127" t="s">
        <v>412</v>
      </c>
      <c r="B72" s="177">
        <v>-434943935.75999999</v>
      </c>
      <c r="C72" s="177">
        <v>1507188.31</v>
      </c>
      <c r="D72" s="177">
        <v>0</v>
      </c>
      <c r="E72" s="177">
        <v>666999.56999999995</v>
      </c>
      <c r="F72" s="177">
        <v>0</v>
      </c>
      <c r="G72" s="177"/>
      <c r="H72" s="177">
        <v>0</v>
      </c>
      <c r="I72" s="177">
        <v>-12020787.859999999</v>
      </c>
      <c r="J72" s="177">
        <v>-3427150.57</v>
      </c>
      <c r="K72" s="177">
        <v>22986531</v>
      </c>
      <c r="L72" s="177">
        <v>-425231155.31</v>
      </c>
      <c r="N72" s="177">
        <f t="shared" si="11"/>
        <v>-426738343.62</v>
      </c>
      <c r="O72" s="177">
        <v>-458889652.28000003</v>
      </c>
      <c r="P72" s="177">
        <f t="shared" si="16"/>
        <v>-458889652.28000003</v>
      </c>
      <c r="Q72" s="177">
        <f t="shared" si="12"/>
        <v>-155873342.63820902</v>
      </c>
      <c r="R72" s="177">
        <f t="shared" si="13"/>
        <v>-93524005.582925394</v>
      </c>
      <c r="S72" s="177">
        <f t="shared" si="14"/>
        <v>-62349337.055283621</v>
      </c>
      <c r="T72" s="130">
        <f t="shared" si="15"/>
        <v>-82754756.867120653</v>
      </c>
      <c r="U72" s="127" t="s">
        <v>406</v>
      </c>
      <c r="V72" s="185" t="s">
        <v>407</v>
      </c>
    </row>
    <row r="73" spans="1:22">
      <c r="A73" s="127" t="s">
        <v>413</v>
      </c>
      <c r="B73" s="177">
        <v>-9613502.8200000003</v>
      </c>
      <c r="C73" s="177">
        <v>-3008909.62</v>
      </c>
      <c r="D73" s="177">
        <v>0</v>
      </c>
      <c r="E73" s="177">
        <v>-11220447.6</v>
      </c>
      <c r="F73" s="177">
        <v>0</v>
      </c>
      <c r="G73" s="177"/>
      <c r="H73" s="177">
        <v>0</v>
      </c>
      <c r="I73" s="177">
        <v>0</v>
      </c>
      <c r="J73" s="177">
        <v>0</v>
      </c>
      <c r="K73" s="177">
        <v>0</v>
      </c>
      <c r="L73" s="177">
        <v>-23842860.039999999</v>
      </c>
      <c r="N73" s="177">
        <f t="shared" si="11"/>
        <v>-20833950.420000002</v>
      </c>
      <c r="O73" s="177">
        <v>-21027219.380000003</v>
      </c>
      <c r="P73" s="177">
        <f t="shared" si="16"/>
        <v>-21027219.380000003</v>
      </c>
      <c r="Q73" s="177">
        <f t="shared" si="12"/>
        <v>-7142420.7429015012</v>
      </c>
      <c r="R73" s="177">
        <f t="shared" si="13"/>
        <v>-4285452.4457409</v>
      </c>
      <c r="S73" s="177">
        <f t="shared" si="14"/>
        <v>-2856968.2971606012</v>
      </c>
      <c r="T73" s="130">
        <f t="shared" si="15"/>
        <v>-3791984.4536432303</v>
      </c>
      <c r="U73" s="127" t="s">
        <v>399</v>
      </c>
      <c r="V73" s="185" t="s">
        <v>129</v>
      </c>
    </row>
    <row r="74" spans="1:22">
      <c r="A74" s="127" t="s">
        <v>414</v>
      </c>
      <c r="B74" s="177">
        <v>-2952841.72</v>
      </c>
      <c r="C74" s="177">
        <v>0</v>
      </c>
      <c r="D74" s="177">
        <v>0</v>
      </c>
      <c r="E74" s="177">
        <v>85071.64</v>
      </c>
      <c r="F74" s="177">
        <v>0</v>
      </c>
      <c r="G74" s="177"/>
      <c r="H74" s="177">
        <v>0</v>
      </c>
      <c r="I74" s="177">
        <v>0</v>
      </c>
      <c r="J74" s="177">
        <v>0</v>
      </c>
      <c r="K74" s="177">
        <v>0</v>
      </c>
      <c r="L74" s="177">
        <v>-2867770.08</v>
      </c>
      <c r="N74" s="177">
        <f t="shared" si="11"/>
        <v>-2867770.08</v>
      </c>
      <c r="O74" s="177">
        <v>252398.55999999997</v>
      </c>
      <c r="P74" s="177">
        <f t="shared" si="16"/>
        <v>252398.55999999997</v>
      </c>
      <c r="Q74" s="177">
        <f t="shared" si="12"/>
        <v>85733.480867999984</v>
      </c>
      <c r="R74" s="177">
        <f t="shared" si="13"/>
        <v>51440.088520799989</v>
      </c>
      <c r="S74" s="177">
        <f t="shared" si="14"/>
        <v>34293.392347199995</v>
      </c>
      <c r="T74" s="130">
        <f t="shared" si="15"/>
        <v>45516.784618334903</v>
      </c>
      <c r="U74" s="127" t="s">
        <v>399</v>
      </c>
      <c r="V74" s="185" t="s">
        <v>126</v>
      </c>
    </row>
    <row r="75" spans="1:22">
      <c r="A75" s="127" t="s">
        <v>415</v>
      </c>
      <c r="B75" s="177">
        <v>-45787490.770000003</v>
      </c>
      <c r="C75" s="177">
        <v>-2635174.88</v>
      </c>
      <c r="D75" s="177">
        <v>0</v>
      </c>
      <c r="E75" s="177">
        <v>-3324131.23</v>
      </c>
      <c r="F75" s="177">
        <v>0</v>
      </c>
      <c r="G75" s="177"/>
      <c r="H75" s="177">
        <v>0</v>
      </c>
      <c r="I75" s="177">
        <v>0</v>
      </c>
      <c r="J75" s="177">
        <v>0</v>
      </c>
      <c r="K75" s="177">
        <v>0</v>
      </c>
      <c r="L75" s="177">
        <v>-51746796.880000003</v>
      </c>
      <c r="N75" s="177">
        <f t="shared" si="11"/>
        <v>-49111622</v>
      </c>
      <c r="O75" s="177">
        <v>-35693415.770000003</v>
      </c>
      <c r="P75" s="177">
        <f t="shared" si="16"/>
        <v>-35693415.770000003</v>
      </c>
      <c r="Q75" s="177">
        <f t="shared" si="12"/>
        <v>-12124161.001674751</v>
      </c>
      <c r="R75" s="177">
        <f t="shared" si="13"/>
        <v>-7274496.6010048501</v>
      </c>
      <c r="S75" s="177">
        <f t="shared" si="14"/>
        <v>-4849664.4006699007</v>
      </c>
      <c r="T75" s="130">
        <f t="shared" si="15"/>
        <v>-6436841.4696810031</v>
      </c>
      <c r="U75" s="127" t="s">
        <v>399</v>
      </c>
      <c r="V75" s="185" t="s">
        <v>128</v>
      </c>
    </row>
    <row r="76" spans="1:22">
      <c r="A76" s="127" t="s">
        <v>416</v>
      </c>
      <c r="B76" s="177">
        <v>-8463403.0500000007</v>
      </c>
      <c r="C76" s="177">
        <v>247788.11</v>
      </c>
      <c r="D76" s="177">
        <v>0</v>
      </c>
      <c r="E76" s="177">
        <v>389354.39</v>
      </c>
      <c r="F76" s="177">
        <v>0</v>
      </c>
      <c r="G76" s="177"/>
      <c r="H76" s="177">
        <v>0</v>
      </c>
      <c r="I76" s="177">
        <v>0</v>
      </c>
      <c r="J76" s="177">
        <v>379.96</v>
      </c>
      <c r="K76" s="177">
        <v>0</v>
      </c>
      <c r="L76" s="177">
        <v>-7825880.5899999999</v>
      </c>
      <c r="N76" s="177">
        <f t="shared" si="11"/>
        <v>-8073668.7000000011</v>
      </c>
      <c r="O76" s="177">
        <f>N76</f>
        <v>-8073668.7000000011</v>
      </c>
      <c r="P76" s="177">
        <v>1890375.2929999996</v>
      </c>
      <c r="Q76" s="177">
        <f t="shared" si="12"/>
        <v>642113.22764977487</v>
      </c>
      <c r="R76" s="177">
        <f t="shared" si="13"/>
        <v>385267.9365898649</v>
      </c>
      <c r="S76" s="177">
        <f t="shared" si="14"/>
        <v>256845.29105990997</v>
      </c>
      <c r="T76" s="130">
        <f t="shared" si="15"/>
        <v>340904.50064098119</v>
      </c>
      <c r="U76" s="127" t="s">
        <v>399</v>
      </c>
      <c r="V76" s="185" t="s">
        <v>417</v>
      </c>
    </row>
    <row r="77" spans="1:22">
      <c r="A77" s="182" t="s">
        <v>418</v>
      </c>
      <c r="B77" s="183">
        <v>-492477281.39999998</v>
      </c>
      <c r="C77" s="183">
        <v>-2985298.33</v>
      </c>
      <c r="D77" s="183">
        <v>0</v>
      </c>
      <c r="E77" s="183">
        <v>-12681187.33</v>
      </c>
      <c r="F77" s="183">
        <v>0</v>
      </c>
      <c r="G77" s="183"/>
      <c r="H77" s="183">
        <v>0</v>
      </c>
      <c r="I77" s="183">
        <v>-12020787.859999999</v>
      </c>
      <c r="J77" s="183">
        <v>-3426770.61</v>
      </c>
      <c r="K77" s="183">
        <v>22985057</v>
      </c>
      <c r="L77" s="183">
        <v>-500606268.52999997</v>
      </c>
      <c r="T77" s="130"/>
    </row>
    <row r="78" spans="1:22">
      <c r="A78" s="184" t="s">
        <v>339</v>
      </c>
      <c r="T78" s="130"/>
    </row>
    <row r="79" spans="1:22">
      <c r="A79" s="127">
        <v>282301</v>
      </c>
      <c r="T79" s="130"/>
    </row>
    <row r="80" spans="1:22">
      <c r="A80" s="127" t="s">
        <v>419</v>
      </c>
      <c r="B80" s="179">
        <v>0</v>
      </c>
      <c r="C80" s="179">
        <v>-93724.02</v>
      </c>
      <c r="D80" s="179">
        <v>0</v>
      </c>
      <c r="E80" s="179">
        <v>0</v>
      </c>
      <c r="F80" s="179">
        <v>0</v>
      </c>
      <c r="G80" s="179"/>
      <c r="H80" s="179">
        <v>0</v>
      </c>
      <c r="I80" s="179">
        <v>0</v>
      </c>
      <c r="J80" s="179">
        <v>0</v>
      </c>
      <c r="K80" s="179">
        <v>0</v>
      </c>
      <c r="L80" s="179">
        <v>-93724.02</v>
      </c>
      <c r="O80" s="177">
        <f>B80+E80+I80+J80+K80</f>
        <v>0</v>
      </c>
      <c r="P80" s="180"/>
      <c r="Q80" s="180"/>
      <c r="R80" s="180"/>
      <c r="S80" s="186"/>
      <c r="T80" s="181"/>
      <c r="U80" s="127" t="s">
        <v>355</v>
      </c>
    </row>
    <row r="81" spans="1:26">
      <c r="A81" s="182" t="s">
        <v>420</v>
      </c>
      <c r="B81" s="183">
        <v>0</v>
      </c>
      <c r="C81" s="183">
        <v>-93724.02</v>
      </c>
      <c r="D81" s="183">
        <v>0</v>
      </c>
      <c r="E81" s="183">
        <v>0</v>
      </c>
      <c r="F81" s="183">
        <v>0</v>
      </c>
      <c r="G81" s="183"/>
      <c r="H81" s="183">
        <v>0</v>
      </c>
      <c r="I81" s="183">
        <v>0</v>
      </c>
      <c r="J81" s="183">
        <v>0</v>
      </c>
      <c r="K81" s="183">
        <v>0</v>
      </c>
      <c r="L81" s="183">
        <v>-93724.02</v>
      </c>
      <c r="T81" s="130"/>
    </row>
    <row r="82" spans="1:26">
      <c r="A82" s="184" t="s">
        <v>339</v>
      </c>
      <c r="T82" s="130"/>
    </row>
    <row r="83" spans="1:26">
      <c r="A83" s="127">
        <v>283300</v>
      </c>
      <c r="T83" s="130"/>
    </row>
    <row r="84" spans="1:26">
      <c r="A84" s="127" t="s">
        <v>421</v>
      </c>
      <c r="B84" s="177">
        <v>-378023.27</v>
      </c>
      <c r="C84" s="177">
        <v>-130111.46</v>
      </c>
      <c r="D84" s="177">
        <v>0</v>
      </c>
      <c r="E84" s="177">
        <v>0</v>
      </c>
      <c r="F84" s="177">
        <v>0</v>
      </c>
      <c r="G84" s="177"/>
      <c r="H84" s="177">
        <v>0</v>
      </c>
      <c r="I84" s="177">
        <v>0</v>
      </c>
      <c r="J84" s="177">
        <v>0</v>
      </c>
      <c r="K84" s="177">
        <v>0</v>
      </c>
      <c r="L84" s="177">
        <v>-508134.73</v>
      </c>
      <c r="O84" s="177">
        <f t="shared" ref="O84:O95" si="17">B84+E84+I84+J84+K84</f>
        <v>-378023.27</v>
      </c>
      <c r="P84" s="177">
        <f t="shared" ref="P84:Q95" si="18">O84*P$7</f>
        <v>-378023.27</v>
      </c>
      <c r="Q84" s="177">
        <f t="shared" si="18"/>
        <v>-128405.05423725001</v>
      </c>
      <c r="R84" s="177">
        <f t="shared" ref="R84:R95" si="19">P84*R$7</f>
        <v>-77043.032542350003</v>
      </c>
      <c r="S84" s="177">
        <f t="shared" ref="S84:S95" si="20">Q84-R84</f>
        <v>-51362.021694900002</v>
      </c>
      <c r="T84" s="130">
        <f t="shared" ref="T84:T95" si="21">S84*T$7</f>
        <v>-68171.560730412501</v>
      </c>
      <c r="U84" s="127" t="s">
        <v>347</v>
      </c>
      <c r="V84" s="127" t="s">
        <v>134</v>
      </c>
    </row>
    <row r="85" spans="1:26">
      <c r="A85" s="127" t="s">
        <v>361</v>
      </c>
      <c r="B85" s="177">
        <v>0</v>
      </c>
      <c r="C85" s="177">
        <v>-8754536</v>
      </c>
      <c r="D85" s="177">
        <v>0</v>
      </c>
      <c r="E85" s="177">
        <v>0</v>
      </c>
      <c r="F85" s="177">
        <v>0</v>
      </c>
      <c r="G85" s="177"/>
      <c r="H85" s="177">
        <v>0</v>
      </c>
      <c r="I85" s="177">
        <v>0</v>
      </c>
      <c r="J85" s="177">
        <v>0</v>
      </c>
      <c r="K85" s="177">
        <v>0</v>
      </c>
      <c r="L85" s="177">
        <v>-8754536</v>
      </c>
      <c r="O85" s="177">
        <f t="shared" si="17"/>
        <v>0</v>
      </c>
      <c r="P85" s="177">
        <f t="shared" si="18"/>
        <v>0</v>
      </c>
      <c r="Q85" s="177">
        <f t="shared" si="18"/>
        <v>0</v>
      </c>
      <c r="R85" s="177">
        <f t="shared" si="19"/>
        <v>0</v>
      </c>
      <c r="S85" s="177">
        <f t="shared" si="20"/>
        <v>0</v>
      </c>
      <c r="T85" s="130">
        <f t="shared" si="21"/>
        <v>0</v>
      </c>
      <c r="U85" s="127" t="s">
        <v>355</v>
      </c>
      <c r="V85" s="177"/>
      <c r="W85" s="177"/>
      <c r="X85" s="177"/>
      <c r="Y85" s="177"/>
      <c r="Z85" s="187"/>
    </row>
    <row r="86" spans="1:26">
      <c r="A86" s="127" t="s">
        <v>362</v>
      </c>
      <c r="B86" s="177">
        <v>186316722.78</v>
      </c>
      <c r="C86" s="177">
        <v>-15133929.77</v>
      </c>
      <c r="D86" s="177">
        <v>0</v>
      </c>
      <c r="E86" s="177">
        <v>-8122651</v>
      </c>
      <c r="F86" s="177">
        <v>0</v>
      </c>
      <c r="G86" s="177"/>
      <c r="H86" s="177">
        <v>0</v>
      </c>
      <c r="I86" s="177">
        <v>3716270</v>
      </c>
      <c r="J86" s="177">
        <v>0</v>
      </c>
      <c r="K86" s="177">
        <v>0</v>
      </c>
      <c r="L86" s="177">
        <v>166776412.00999999</v>
      </c>
      <c r="O86" s="177">
        <f t="shared" si="17"/>
        <v>181910341.78</v>
      </c>
      <c r="P86" s="177">
        <f t="shared" si="18"/>
        <v>181910341.78</v>
      </c>
      <c r="Q86" s="177">
        <f t="shared" si="18"/>
        <v>61790395.344121501</v>
      </c>
      <c r="R86" s="177">
        <f t="shared" si="19"/>
        <v>37074237.206472896</v>
      </c>
      <c r="S86" s="177">
        <f t="shared" si="20"/>
        <v>24716158.137648605</v>
      </c>
      <c r="T86" s="130">
        <f t="shared" si="21"/>
        <v>32805154.857650343</v>
      </c>
      <c r="U86" s="127" t="s">
        <v>355</v>
      </c>
      <c r="V86" s="177"/>
      <c r="W86" s="177"/>
      <c r="X86" s="177"/>
      <c r="Y86" s="177"/>
      <c r="Z86" s="187"/>
    </row>
    <row r="87" spans="1:26">
      <c r="A87" s="127" t="s">
        <v>363</v>
      </c>
      <c r="B87" s="177">
        <v>-1332207.8999999999</v>
      </c>
      <c r="C87" s="177">
        <v>0</v>
      </c>
      <c r="D87" s="177">
        <v>0</v>
      </c>
      <c r="E87" s="177">
        <v>0</v>
      </c>
      <c r="F87" s="177">
        <v>0</v>
      </c>
      <c r="G87" s="177"/>
      <c r="H87" s="177">
        <v>0</v>
      </c>
      <c r="I87" s="177">
        <v>0</v>
      </c>
      <c r="J87" s="177">
        <v>0</v>
      </c>
      <c r="K87" s="177">
        <v>0</v>
      </c>
      <c r="L87" s="177">
        <v>-1332207.8999999999</v>
      </c>
      <c r="O87" s="177">
        <f t="shared" si="17"/>
        <v>-1332207.8999999999</v>
      </c>
      <c r="P87" s="177">
        <f t="shared" si="18"/>
        <v>-1332207.8999999999</v>
      </c>
      <c r="Q87" s="177">
        <f t="shared" si="18"/>
        <v>-452517.71843249997</v>
      </c>
      <c r="R87" s="177">
        <f t="shared" si="19"/>
        <v>-271510.63105949998</v>
      </c>
      <c r="S87" s="177">
        <f t="shared" si="20"/>
        <v>-181007.08737299999</v>
      </c>
      <c r="T87" s="130">
        <f t="shared" si="21"/>
        <v>-240246.29954760536</v>
      </c>
      <c r="U87" s="127" t="s">
        <v>355</v>
      </c>
      <c r="V87" s="177"/>
      <c r="W87" s="177"/>
      <c r="X87" s="177"/>
      <c r="Y87" s="177"/>
      <c r="Z87" s="187"/>
    </row>
    <row r="88" spans="1:26">
      <c r="A88" s="127" t="s">
        <v>364</v>
      </c>
      <c r="B88" s="177">
        <v>20952.68</v>
      </c>
      <c r="C88" s="177">
        <v>0</v>
      </c>
      <c r="D88" s="177">
        <v>0</v>
      </c>
      <c r="E88" s="177">
        <v>0</v>
      </c>
      <c r="F88" s="177">
        <v>0</v>
      </c>
      <c r="G88" s="177"/>
      <c r="H88" s="177">
        <v>0</v>
      </c>
      <c r="I88" s="177">
        <v>0</v>
      </c>
      <c r="J88" s="177">
        <v>0</v>
      </c>
      <c r="K88" s="177">
        <v>0</v>
      </c>
      <c r="L88" s="177">
        <v>20952.68</v>
      </c>
      <c r="O88" s="177">
        <f t="shared" si="17"/>
        <v>20952.68</v>
      </c>
      <c r="P88" s="177">
        <f t="shared" si="18"/>
        <v>20952.68</v>
      </c>
      <c r="Q88" s="177">
        <f t="shared" si="18"/>
        <v>7117.1015790000001</v>
      </c>
      <c r="R88" s="177">
        <f t="shared" si="19"/>
        <v>4270.2609474000001</v>
      </c>
      <c r="S88" s="177">
        <f t="shared" si="20"/>
        <v>2846.8406316000001</v>
      </c>
      <c r="T88" s="130">
        <f t="shared" si="21"/>
        <v>3778.5422497533009</v>
      </c>
      <c r="U88" s="127" t="s">
        <v>355</v>
      </c>
    </row>
    <row r="89" spans="1:26">
      <c r="A89" s="127" t="s">
        <v>365</v>
      </c>
      <c r="B89" s="177">
        <v>89528359</v>
      </c>
      <c r="C89" s="177">
        <v>0</v>
      </c>
      <c r="D89" s="177">
        <v>0</v>
      </c>
      <c r="E89" s="177">
        <v>0</v>
      </c>
      <c r="F89" s="177">
        <v>0</v>
      </c>
      <c r="G89" s="177"/>
      <c r="H89" s="177">
        <v>0</v>
      </c>
      <c r="I89" s="177">
        <v>280521</v>
      </c>
      <c r="J89" s="177">
        <v>0</v>
      </c>
      <c r="K89" s="177">
        <v>0</v>
      </c>
      <c r="L89" s="177">
        <v>89808880</v>
      </c>
      <c r="O89" s="177">
        <f t="shared" si="17"/>
        <v>89808880</v>
      </c>
      <c r="P89" s="177">
        <f t="shared" si="18"/>
        <v>89808880</v>
      </c>
      <c r="Q89" s="177">
        <f t="shared" si="18"/>
        <v>30505831.313999999</v>
      </c>
      <c r="R89" s="177">
        <f t="shared" si="19"/>
        <v>18303498.788399998</v>
      </c>
      <c r="S89" s="177">
        <f t="shared" si="20"/>
        <v>12202332.525600001</v>
      </c>
      <c r="T89" s="130">
        <f t="shared" si="21"/>
        <v>16195858.834431883</v>
      </c>
      <c r="U89" s="127" t="s">
        <v>355</v>
      </c>
    </row>
    <row r="90" spans="1:26">
      <c r="A90" s="127" t="s">
        <v>366</v>
      </c>
      <c r="B90" s="177">
        <v>58881813</v>
      </c>
      <c r="C90" s="177">
        <v>0</v>
      </c>
      <c r="D90" s="177">
        <v>0</v>
      </c>
      <c r="E90" s="177">
        <v>0</v>
      </c>
      <c r="F90" s="177">
        <v>0</v>
      </c>
      <c r="G90" s="177"/>
      <c r="H90" s="177">
        <v>0</v>
      </c>
      <c r="I90" s="177">
        <v>0</v>
      </c>
      <c r="J90" s="177">
        <v>0</v>
      </c>
      <c r="K90" s="177">
        <v>0</v>
      </c>
      <c r="L90" s="177">
        <v>58881813</v>
      </c>
      <c r="O90" s="177">
        <f t="shared" si="17"/>
        <v>58881813</v>
      </c>
      <c r="P90" s="177">
        <f t="shared" si="18"/>
        <v>58881813</v>
      </c>
      <c r="Q90" s="177">
        <f t="shared" si="18"/>
        <v>20000679.830775</v>
      </c>
      <c r="R90" s="177">
        <f t="shared" si="19"/>
        <v>12000407.898465</v>
      </c>
      <c r="S90" s="177">
        <f t="shared" si="20"/>
        <v>8000271.9323100001</v>
      </c>
      <c r="T90" s="130">
        <f t="shared" si="21"/>
        <v>10618566.129133511</v>
      </c>
      <c r="U90" s="127" t="s">
        <v>355</v>
      </c>
    </row>
    <row r="91" spans="1:26">
      <c r="A91" s="127" t="s">
        <v>367</v>
      </c>
      <c r="B91" s="177">
        <v>0</v>
      </c>
      <c r="C91" s="177">
        <v>0</v>
      </c>
      <c r="D91" s="177">
        <v>0</v>
      </c>
      <c r="E91" s="177">
        <v>13858470</v>
      </c>
      <c r="F91" s="177">
        <v>0</v>
      </c>
      <c r="G91" s="177"/>
      <c r="H91" s="177">
        <v>0</v>
      </c>
      <c r="I91" s="177">
        <v>0</v>
      </c>
      <c r="J91" s="177">
        <v>4053884.38</v>
      </c>
      <c r="K91" s="177">
        <v>4656827</v>
      </c>
      <c r="L91" s="177">
        <v>22569181.379999999</v>
      </c>
      <c r="O91" s="177">
        <f t="shared" si="17"/>
        <v>22569181.379999999</v>
      </c>
      <c r="P91" s="177">
        <f t="shared" si="18"/>
        <v>22569181.379999999</v>
      </c>
      <c r="Q91" s="177">
        <f t="shared" si="18"/>
        <v>7666186.6852514995</v>
      </c>
      <c r="R91" s="177">
        <f t="shared" si="19"/>
        <v>4599712.0111508993</v>
      </c>
      <c r="S91" s="177">
        <f t="shared" si="20"/>
        <v>3066474.6741006002</v>
      </c>
      <c r="T91" s="130">
        <f t="shared" si="21"/>
        <v>4070057.1662754123</v>
      </c>
      <c r="U91" s="127" t="s">
        <v>355</v>
      </c>
    </row>
    <row r="92" spans="1:26">
      <c r="A92" s="127" t="s">
        <v>422</v>
      </c>
      <c r="B92" s="177">
        <v>-2757079.72</v>
      </c>
      <c r="C92" s="177">
        <v>573080.04</v>
      </c>
      <c r="D92" s="177">
        <v>0</v>
      </c>
      <c r="E92" s="177">
        <v>0</v>
      </c>
      <c r="F92" s="177">
        <v>0</v>
      </c>
      <c r="G92" s="177"/>
      <c r="H92" s="177">
        <v>0</v>
      </c>
      <c r="I92" s="177">
        <v>0</v>
      </c>
      <c r="J92" s="177">
        <v>0</v>
      </c>
      <c r="K92" s="177">
        <v>0</v>
      </c>
      <c r="L92" s="177">
        <v>-2183999.6800000002</v>
      </c>
      <c r="O92" s="177">
        <f t="shared" si="17"/>
        <v>-2757079.72</v>
      </c>
      <c r="P92" s="177">
        <f t="shared" si="18"/>
        <v>-2757079.72</v>
      </c>
      <c r="Q92" s="177">
        <f t="shared" si="18"/>
        <v>-936511.05389100011</v>
      </c>
      <c r="R92" s="177">
        <f t="shared" si="19"/>
        <v>-561906.63233459997</v>
      </c>
      <c r="S92" s="177">
        <f t="shared" si="20"/>
        <v>-374604.42155640014</v>
      </c>
      <c r="T92" s="130">
        <f t="shared" si="21"/>
        <v>-497203.32711414504</v>
      </c>
      <c r="U92" s="127" t="s">
        <v>347</v>
      </c>
      <c r="V92" s="127" t="s">
        <v>423</v>
      </c>
    </row>
    <row r="93" spans="1:26">
      <c r="A93" s="127" t="s">
        <v>424</v>
      </c>
      <c r="B93" s="177">
        <v>0</v>
      </c>
      <c r="C93" s="177">
        <v>0</v>
      </c>
      <c r="D93" s="177">
        <v>0</v>
      </c>
      <c r="E93" s="177">
        <v>0</v>
      </c>
      <c r="F93" s="177">
        <v>0</v>
      </c>
      <c r="G93" s="177"/>
      <c r="H93" s="177">
        <v>0</v>
      </c>
      <c r="I93" s="177">
        <v>0</v>
      </c>
      <c r="J93" s="177">
        <v>0</v>
      </c>
      <c r="K93" s="177">
        <v>0</v>
      </c>
      <c r="L93" s="177">
        <v>0</v>
      </c>
      <c r="O93" s="177">
        <f t="shared" si="17"/>
        <v>0</v>
      </c>
      <c r="P93" s="177">
        <f t="shared" si="18"/>
        <v>0</v>
      </c>
      <c r="Q93" s="177">
        <f t="shared" si="18"/>
        <v>0</v>
      </c>
      <c r="R93" s="177">
        <f t="shared" si="19"/>
        <v>0</v>
      </c>
      <c r="S93" s="177">
        <f t="shared" si="20"/>
        <v>0</v>
      </c>
      <c r="T93" s="130">
        <f t="shared" si="21"/>
        <v>0</v>
      </c>
      <c r="U93" s="127" t="s">
        <v>347</v>
      </c>
      <c r="V93" s="127" t="s">
        <v>425</v>
      </c>
    </row>
    <row r="94" spans="1:26">
      <c r="A94" s="127" t="s">
        <v>426</v>
      </c>
      <c r="B94" s="177">
        <v>-753208.74</v>
      </c>
      <c r="C94" s="177">
        <v>0</v>
      </c>
      <c r="D94" s="177">
        <v>0</v>
      </c>
      <c r="E94" s="177">
        <v>-232776.34</v>
      </c>
      <c r="F94" s="177">
        <v>0</v>
      </c>
      <c r="G94" s="177"/>
      <c r="H94" s="177">
        <v>0</v>
      </c>
      <c r="I94" s="177">
        <v>0</v>
      </c>
      <c r="J94" s="177">
        <v>0</v>
      </c>
      <c r="K94" s="177">
        <v>0</v>
      </c>
      <c r="L94" s="177">
        <v>-985985.08</v>
      </c>
      <c r="O94" s="177">
        <f t="shared" si="17"/>
        <v>-985985.08</v>
      </c>
      <c r="P94" s="177">
        <f t="shared" si="18"/>
        <v>-985985.08</v>
      </c>
      <c r="Q94" s="177">
        <f t="shared" si="18"/>
        <v>-334914.48204899998</v>
      </c>
      <c r="R94" s="177">
        <f t="shared" si="19"/>
        <v>-200948.68922939998</v>
      </c>
      <c r="S94" s="177">
        <f t="shared" si="20"/>
        <v>-133965.7928196</v>
      </c>
      <c r="T94" s="130">
        <f t="shared" si="21"/>
        <v>-177809.53474239993</v>
      </c>
      <c r="U94" s="127" t="s">
        <v>347</v>
      </c>
      <c r="V94" s="127" t="s">
        <v>142</v>
      </c>
    </row>
    <row r="95" spans="1:26">
      <c r="A95" s="127" t="s">
        <v>427</v>
      </c>
      <c r="B95" s="177">
        <v>-958436.54</v>
      </c>
      <c r="C95" s="177">
        <v>0</v>
      </c>
      <c r="D95" s="177">
        <v>60812.36</v>
      </c>
      <c r="E95" s="177">
        <v>0</v>
      </c>
      <c r="F95" s="177">
        <v>0</v>
      </c>
      <c r="G95" s="177"/>
      <c r="H95" s="177">
        <v>0</v>
      </c>
      <c r="I95" s="177">
        <v>0</v>
      </c>
      <c r="J95" s="177">
        <v>0</v>
      </c>
      <c r="K95" s="177">
        <v>0</v>
      </c>
      <c r="L95" s="177">
        <v>-897624.18</v>
      </c>
      <c r="O95" s="177">
        <f t="shared" si="17"/>
        <v>-958436.54</v>
      </c>
      <c r="P95" s="177">
        <f t="shared" si="18"/>
        <v>-958436.54</v>
      </c>
      <c r="Q95" s="177">
        <f t="shared" si="18"/>
        <v>-325556.93172450003</v>
      </c>
      <c r="R95" s="177">
        <f t="shared" si="19"/>
        <v>-195334.15903469999</v>
      </c>
      <c r="S95" s="177">
        <f t="shared" si="20"/>
        <v>-130222.77268980004</v>
      </c>
      <c r="T95" s="130">
        <f t="shared" si="21"/>
        <v>-172841.51526665661</v>
      </c>
      <c r="U95" s="127" t="s">
        <v>355</v>
      </c>
      <c r="V95" s="127" t="s">
        <v>428</v>
      </c>
    </row>
    <row r="96" spans="1:26">
      <c r="A96" s="182" t="s">
        <v>429</v>
      </c>
      <c r="B96" s="183">
        <v>328568891.29000002</v>
      </c>
      <c r="C96" s="183">
        <v>-23445497.190000001</v>
      </c>
      <c r="D96" s="183">
        <v>60812.36</v>
      </c>
      <c r="E96" s="183">
        <v>5503042.6600000001</v>
      </c>
      <c r="F96" s="183">
        <v>0</v>
      </c>
      <c r="G96" s="183"/>
      <c r="H96" s="183">
        <v>0</v>
      </c>
      <c r="I96" s="183">
        <v>3996791</v>
      </c>
      <c r="J96" s="183">
        <v>4053884.38</v>
      </c>
      <c r="K96" s="183">
        <v>4656827</v>
      </c>
      <c r="L96" s="183">
        <v>323394751.5</v>
      </c>
      <c r="T96" s="130"/>
    </row>
    <row r="97" spans="1:21">
      <c r="A97" s="184" t="s">
        <v>339</v>
      </c>
      <c r="T97" s="130"/>
    </row>
    <row r="98" spans="1:21">
      <c r="A98" s="127">
        <v>283301</v>
      </c>
      <c r="T98" s="130"/>
    </row>
    <row r="99" spans="1:21">
      <c r="A99" s="127" t="s">
        <v>430</v>
      </c>
      <c r="B99" s="179">
        <v>-1115619.1499999999</v>
      </c>
      <c r="C99" s="179">
        <v>0</v>
      </c>
      <c r="D99" s="179">
        <v>0</v>
      </c>
      <c r="E99" s="179">
        <v>2122336.86</v>
      </c>
      <c r="F99" s="179">
        <v>0</v>
      </c>
      <c r="G99" s="179"/>
      <c r="H99" s="179">
        <v>0</v>
      </c>
      <c r="I99" s="179">
        <v>0</v>
      </c>
      <c r="J99" s="179">
        <v>0</v>
      </c>
      <c r="K99" s="179">
        <v>0</v>
      </c>
      <c r="L99" s="179">
        <v>1006717.71</v>
      </c>
      <c r="P99" s="180"/>
      <c r="Q99" s="180"/>
      <c r="R99" s="180"/>
      <c r="S99" s="180"/>
      <c r="T99" s="181"/>
      <c r="U99" s="127" t="s">
        <v>355</v>
      </c>
    </row>
    <row r="100" spans="1:21">
      <c r="A100" s="127" t="s">
        <v>431</v>
      </c>
      <c r="B100" s="179">
        <v>-8610180.3100000005</v>
      </c>
      <c r="C100" s="179">
        <v>-331320.2</v>
      </c>
      <c r="D100" s="179">
        <v>0</v>
      </c>
      <c r="E100" s="179">
        <v>-1097502.77</v>
      </c>
      <c r="F100" s="179">
        <v>0</v>
      </c>
      <c r="G100" s="179"/>
      <c r="H100" s="179">
        <v>0</v>
      </c>
      <c r="I100" s="179">
        <v>0</v>
      </c>
      <c r="J100" s="179">
        <v>0</v>
      </c>
      <c r="K100" s="179">
        <v>0</v>
      </c>
      <c r="L100" s="179">
        <v>-10039003.279999999</v>
      </c>
      <c r="P100" s="180"/>
      <c r="Q100" s="180"/>
      <c r="R100" s="180"/>
      <c r="S100" s="180"/>
      <c r="T100" s="181"/>
      <c r="U100" s="127" t="s">
        <v>355</v>
      </c>
    </row>
    <row r="101" spans="1:21">
      <c r="A101" s="127" t="s">
        <v>432</v>
      </c>
      <c r="B101" s="179">
        <v>-518992.99</v>
      </c>
      <c r="C101" s="179">
        <v>-3488608</v>
      </c>
      <c r="D101" s="179">
        <v>0</v>
      </c>
      <c r="E101" s="179">
        <v>0</v>
      </c>
      <c r="F101" s="179">
        <v>0</v>
      </c>
      <c r="G101" s="179"/>
      <c r="H101" s="179">
        <v>0</v>
      </c>
      <c r="I101" s="179">
        <v>0</v>
      </c>
      <c r="J101" s="179">
        <v>0</v>
      </c>
      <c r="K101" s="179">
        <v>0</v>
      </c>
      <c r="L101" s="179">
        <v>-4007600.99</v>
      </c>
      <c r="P101" s="180"/>
      <c r="Q101" s="180"/>
      <c r="R101" s="180"/>
      <c r="S101" s="180"/>
      <c r="T101" s="181"/>
      <c r="U101" s="127" t="s">
        <v>355</v>
      </c>
    </row>
    <row r="102" spans="1:21">
      <c r="A102" s="127" t="s">
        <v>433</v>
      </c>
      <c r="B102" s="179">
        <v>-353128.66</v>
      </c>
      <c r="C102" s="179">
        <v>353129.22</v>
      </c>
      <c r="D102" s="179">
        <v>0</v>
      </c>
      <c r="E102" s="179">
        <v>1564.57</v>
      </c>
      <c r="F102" s="179">
        <v>0</v>
      </c>
      <c r="G102" s="179"/>
      <c r="H102" s="179">
        <v>0</v>
      </c>
      <c r="I102" s="179">
        <v>0</v>
      </c>
      <c r="J102" s="179">
        <v>0</v>
      </c>
      <c r="K102" s="179">
        <v>0</v>
      </c>
      <c r="L102" s="179">
        <v>1565.13</v>
      </c>
      <c r="P102" s="180"/>
      <c r="Q102" s="180"/>
      <c r="R102" s="180"/>
      <c r="S102" s="180"/>
      <c r="T102" s="181"/>
      <c r="U102" s="127" t="s">
        <v>355</v>
      </c>
    </row>
    <row r="103" spans="1:21">
      <c r="A103" s="127" t="s">
        <v>434</v>
      </c>
      <c r="B103" s="179">
        <v>-2469114.71</v>
      </c>
      <c r="C103" s="179">
        <v>0</v>
      </c>
      <c r="D103" s="179">
        <v>0</v>
      </c>
      <c r="E103" s="179">
        <v>0</v>
      </c>
      <c r="F103" s="179">
        <v>0</v>
      </c>
      <c r="G103" s="179"/>
      <c r="H103" s="179">
        <v>0</v>
      </c>
      <c r="I103" s="179">
        <v>0</v>
      </c>
      <c r="J103" s="179">
        <v>0</v>
      </c>
      <c r="K103" s="179">
        <v>0</v>
      </c>
      <c r="L103" s="179">
        <v>-2469114.71</v>
      </c>
      <c r="P103" s="180"/>
      <c r="Q103" s="180"/>
      <c r="R103" s="180"/>
      <c r="S103" s="180"/>
      <c r="T103" s="181"/>
      <c r="U103" s="127" t="s">
        <v>355</v>
      </c>
    </row>
    <row r="104" spans="1:21">
      <c r="A104" s="127" t="s">
        <v>435</v>
      </c>
      <c r="B104" s="179">
        <v>-124296983</v>
      </c>
      <c r="C104" s="179">
        <v>-13089237</v>
      </c>
      <c r="D104" s="179">
        <v>0</v>
      </c>
      <c r="E104" s="179">
        <v>0</v>
      </c>
      <c r="F104" s="179">
        <v>0</v>
      </c>
      <c r="G104" s="179"/>
      <c r="H104" s="179">
        <v>0</v>
      </c>
      <c r="I104" s="179">
        <v>0</v>
      </c>
      <c r="J104" s="179">
        <v>0</v>
      </c>
      <c r="K104" s="179">
        <v>-10173653</v>
      </c>
      <c r="L104" s="179">
        <v>-147559873</v>
      </c>
      <c r="P104" s="180"/>
      <c r="Q104" s="180"/>
      <c r="R104" s="180"/>
      <c r="S104" s="180"/>
      <c r="T104" s="181"/>
      <c r="U104" s="127" t="s">
        <v>355</v>
      </c>
    </row>
    <row r="105" spans="1:21">
      <c r="A105" s="127" t="s">
        <v>394</v>
      </c>
      <c r="B105" s="179">
        <v>5492970.1799999997</v>
      </c>
      <c r="C105" s="179">
        <v>0</v>
      </c>
      <c r="D105" s="179">
        <v>0</v>
      </c>
      <c r="E105" s="179">
        <v>0</v>
      </c>
      <c r="F105" s="179">
        <v>0</v>
      </c>
      <c r="G105" s="179"/>
      <c r="H105" s="179">
        <v>-1226737.58</v>
      </c>
      <c r="I105" s="179">
        <v>1183100.79</v>
      </c>
      <c r="J105" s="179">
        <v>0</v>
      </c>
      <c r="K105" s="179">
        <v>0</v>
      </c>
      <c r="L105" s="179">
        <v>5449333.3899999997</v>
      </c>
      <c r="P105" s="180"/>
      <c r="Q105" s="180"/>
      <c r="R105" s="180"/>
      <c r="S105" s="180"/>
      <c r="T105" s="181"/>
      <c r="U105" s="127" t="s">
        <v>355</v>
      </c>
    </row>
    <row r="106" spans="1:21">
      <c r="A106" s="127" t="s">
        <v>395</v>
      </c>
      <c r="B106" s="179">
        <v>12777018</v>
      </c>
      <c r="C106" s="179">
        <v>0</v>
      </c>
      <c r="D106" s="179">
        <v>0</v>
      </c>
      <c r="E106" s="179">
        <v>0</v>
      </c>
      <c r="F106" s="179">
        <v>0</v>
      </c>
      <c r="G106" s="179"/>
      <c r="H106" s="179">
        <v>0</v>
      </c>
      <c r="I106" s="179">
        <v>0</v>
      </c>
      <c r="J106" s="179">
        <v>0</v>
      </c>
      <c r="K106" s="179">
        <v>0</v>
      </c>
      <c r="L106" s="179">
        <v>12777018</v>
      </c>
      <c r="P106" s="180"/>
      <c r="Q106" s="180"/>
      <c r="R106" s="180"/>
      <c r="S106" s="180"/>
      <c r="T106" s="181"/>
      <c r="U106" s="127" t="s">
        <v>355</v>
      </c>
    </row>
    <row r="107" spans="1:21">
      <c r="A107" s="127" t="s">
        <v>396</v>
      </c>
      <c r="B107" s="179">
        <v>-3604882.54</v>
      </c>
      <c r="C107" s="179">
        <v>0</v>
      </c>
      <c r="D107" s="179">
        <v>0</v>
      </c>
      <c r="E107" s="179">
        <v>0</v>
      </c>
      <c r="F107" s="179">
        <v>0</v>
      </c>
      <c r="G107" s="179"/>
      <c r="H107" s="179">
        <v>-1596080</v>
      </c>
      <c r="I107" s="179">
        <v>0</v>
      </c>
      <c r="J107" s="179">
        <v>0</v>
      </c>
      <c r="K107" s="179">
        <v>0</v>
      </c>
      <c r="L107" s="179">
        <v>-5200962.54</v>
      </c>
      <c r="P107" s="180"/>
      <c r="Q107" s="180"/>
      <c r="R107" s="180"/>
      <c r="S107" s="180"/>
      <c r="T107" s="181"/>
      <c r="U107" s="127" t="s">
        <v>355</v>
      </c>
    </row>
    <row r="108" spans="1:21">
      <c r="A108" s="127" t="s">
        <v>386</v>
      </c>
      <c r="B108" s="179">
        <v>79969.53</v>
      </c>
      <c r="C108" s="179">
        <v>0</v>
      </c>
      <c r="D108" s="179">
        <v>0</v>
      </c>
      <c r="E108" s="179">
        <v>0</v>
      </c>
      <c r="F108" s="179">
        <v>0</v>
      </c>
      <c r="G108" s="179"/>
      <c r="H108" s="179">
        <v>0</v>
      </c>
      <c r="I108" s="179">
        <v>0</v>
      </c>
      <c r="J108" s="179">
        <v>0</v>
      </c>
      <c r="K108" s="179">
        <v>25710</v>
      </c>
      <c r="L108" s="179">
        <v>105679.53</v>
      </c>
      <c r="P108" s="180"/>
      <c r="Q108" s="180"/>
      <c r="R108" s="180"/>
      <c r="S108" s="180"/>
      <c r="T108" s="181"/>
      <c r="U108" s="127" t="s">
        <v>355</v>
      </c>
    </row>
    <row r="109" spans="1:21">
      <c r="A109" s="127" t="s">
        <v>436</v>
      </c>
      <c r="B109" s="179">
        <v>51294199.549999997</v>
      </c>
      <c r="C109" s="179">
        <v>3335970.96</v>
      </c>
      <c r="D109" s="179">
        <v>0</v>
      </c>
      <c r="E109" s="179">
        <v>339898.38</v>
      </c>
      <c r="F109" s="179">
        <v>0</v>
      </c>
      <c r="G109" s="179"/>
      <c r="H109" s="179">
        <v>0</v>
      </c>
      <c r="I109" s="179">
        <v>8304517.8600000003</v>
      </c>
      <c r="J109" s="179">
        <v>-627113.77</v>
      </c>
      <c r="K109" s="179">
        <v>-1784046</v>
      </c>
      <c r="L109" s="179">
        <v>60863426.979999997</v>
      </c>
      <c r="P109" s="180"/>
      <c r="Q109" s="180"/>
      <c r="R109" s="180"/>
      <c r="S109" s="180"/>
      <c r="T109" s="181"/>
      <c r="U109" s="127" t="s">
        <v>355</v>
      </c>
    </row>
    <row r="110" spans="1:21">
      <c r="A110" s="182" t="s">
        <v>437</v>
      </c>
      <c r="B110" s="183">
        <v>-71324744.099999994</v>
      </c>
      <c r="C110" s="183">
        <v>-13220065.02</v>
      </c>
      <c r="D110" s="183">
        <v>0</v>
      </c>
      <c r="E110" s="183">
        <v>1366297.04</v>
      </c>
      <c r="F110" s="183">
        <v>0</v>
      </c>
      <c r="G110" s="183"/>
      <c r="H110" s="183">
        <v>-2822817.58</v>
      </c>
      <c r="I110" s="183">
        <v>9487618.6500000004</v>
      </c>
      <c r="J110" s="183">
        <v>-627113.77</v>
      </c>
      <c r="K110" s="183">
        <v>-11931989</v>
      </c>
      <c r="L110" s="183">
        <v>-89072813.780000001</v>
      </c>
    </row>
    <row r="111" spans="1:21">
      <c r="A111" s="184" t="s">
        <v>339</v>
      </c>
    </row>
    <row r="112" spans="1:21">
      <c r="A112" s="182" t="s">
        <v>438</v>
      </c>
      <c r="B112" s="183">
        <v>-275481417.95999998</v>
      </c>
      <c r="C112" s="183">
        <v>-41210647.130000003</v>
      </c>
      <c r="D112" s="183">
        <v>-19234846.640000001</v>
      </c>
      <c r="E112" s="183">
        <v>-7011502.3700000001</v>
      </c>
      <c r="F112" s="183">
        <v>-10334.290000000001</v>
      </c>
      <c r="G112" s="183"/>
      <c r="H112" s="183">
        <v>-2822817.58</v>
      </c>
      <c r="I112" s="183">
        <v>-5626974.0800000001</v>
      </c>
      <c r="J112" s="183">
        <v>4053884.38</v>
      </c>
      <c r="K112" s="183">
        <v>5259510</v>
      </c>
      <c r="L112" s="183">
        <v>-342085145.67000002</v>
      </c>
    </row>
    <row r="114" spans="18:21">
      <c r="T114" s="174" t="s">
        <v>343</v>
      </c>
    </row>
    <row r="116" spans="18:21" ht="15.6">
      <c r="R116" s="188" t="s">
        <v>439</v>
      </c>
      <c r="T116" s="189">
        <f>SUMIF($U$10:$U$107,$U116,T$10:T$107)</f>
        <v>-80500264.578151226</v>
      </c>
      <c r="U116" s="127" t="s">
        <v>406</v>
      </c>
    </row>
    <row r="117" spans="18:21" ht="15.6">
      <c r="R117" s="188" t="s">
        <v>440</v>
      </c>
      <c r="T117" s="190">
        <f>SUMIF($U$10:$U$107,$U117,T$10:T$107)</f>
        <v>-8956445.0649776272</v>
      </c>
      <c r="U117" s="127" t="s">
        <v>399</v>
      </c>
    </row>
    <row r="118" spans="18:21">
      <c r="R118" s="188" t="s">
        <v>441</v>
      </c>
      <c r="T118" s="158">
        <v>35312974.717848055</v>
      </c>
      <c r="U118" s="127" t="s">
        <v>442</v>
      </c>
    </row>
    <row r="119" spans="18:21" ht="15.6">
      <c r="R119" s="188" t="s">
        <v>443</v>
      </c>
      <c r="T119" s="190">
        <f>SUMIF($U$10:$U$107,$U119,T$10:T$107)</f>
        <v>1195546.3052922422</v>
      </c>
      <c r="U119" s="127" t="s">
        <v>347</v>
      </c>
    </row>
    <row r="120" spans="18:21" ht="15" thickBot="1">
      <c r="R120" s="191" t="s">
        <v>444</v>
      </c>
      <c r="T120" s="192">
        <f>SUM(T116:T119)</f>
        <v>-52948188.619988561</v>
      </c>
    </row>
    <row r="121" spans="18:21" ht="15" thickTop="1">
      <c r="T121" s="177"/>
    </row>
  </sheetData>
  <autoFilter ref="A8:V112" xr:uid="{8BE0ED9D-9947-40ED-8325-408DB3A50F2C}"/>
  <pageMargins left="0.7" right="0.7" top="0.75" bottom="0.75" header="0.3" footer="0.3"/>
  <pageSetup scale="42" fitToHeight="0" orientation="landscape" r:id="rId1"/>
  <colBreaks count="1" manualBreakCount="1">
    <brk id="22"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C2A78-E3CE-4C61-BE91-047A6ADB26BE}">
  <sheetPr>
    <pageSetUpPr fitToPage="1"/>
  </sheetPr>
  <dimension ref="A3:M49"/>
  <sheetViews>
    <sheetView zoomScale="80" zoomScaleNormal="80" workbookViewId="0">
      <selection activeCell="I35" sqref="I35"/>
    </sheetView>
  </sheetViews>
  <sheetFormatPr defaultColWidth="6.81640625" defaultRowHeight="12.75" customHeight="1"/>
  <cols>
    <col min="1" max="1" width="37.54296875" style="193" customWidth="1"/>
    <col min="2" max="2" width="20.81640625" style="193" customWidth="1"/>
    <col min="3" max="3" width="20" style="193" customWidth="1"/>
    <col min="4" max="4" width="13.90625" style="193" bestFit="1" customWidth="1"/>
    <col min="5" max="5" width="12" style="193" customWidth="1"/>
    <col min="6" max="6" width="14.36328125" style="193" bestFit="1" customWidth="1"/>
    <col min="7" max="7" width="20.6328125" style="193" customWidth="1"/>
    <col min="8" max="9" width="13.81640625" style="193" bestFit="1" customWidth="1"/>
    <col min="10" max="10" width="13.81640625" style="193" customWidth="1"/>
    <col min="11" max="11" width="11.453125" style="193" customWidth="1"/>
    <col min="12" max="12" width="9.08984375" style="193" bestFit="1" customWidth="1"/>
    <col min="13" max="15" width="13" style="193" customWidth="1"/>
    <col min="16" max="16384" width="6.81640625" style="193"/>
  </cols>
  <sheetData>
    <row r="3" spans="1:7" ht="52.8">
      <c r="A3" s="193" t="s">
        <v>207</v>
      </c>
      <c r="B3" s="194" t="s">
        <v>208</v>
      </c>
      <c r="C3" s="194" t="s">
        <v>209</v>
      </c>
      <c r="D3" s="194" t="s">
        <v>210</v>
      </c>
      <c r="E3" s="194" t="s">
        <v>445</v>
      </c>
    </row>
    <row r="4" spans="1:7" ht="12.75" customHeight="1">
      <c r="A4" s="193" t="s">
        <v>446</v>
      </c>
    </row>
    <row r="5" spans="1:7" ht="12.75" customHeight="1">
      <c r="A5" s="193" t="s">
        <v>161</v>
      </c>
    </row>
    <row r="6" spans="1:7" ht="12.75" customHeight="1">
      <c r="A6" s="193" t="s">
        <v>447</v>
      </c>
    </row>
    <row r="7" spans="1:7" ht="12.75" customHeight="1">
      <c r="A7" s="193" t="s">
        <v>163</v>
      </c>
    </row>
    <row r="9" spans="1:7" ht="12.75" customHeight="1">
      <c r="A9" s="193" t="s">
        <v>164</v>
      </c>
      <c r="F9" s="195">
        <f>-D19-D15</f>
        <v>3480140.7399999998</v>
      </c>
      <c r="G9" s="127" t="s">
        <v>398</v>
      </c>
    </row>
    <row r="10" spans="1:7" ht="12.75" customHeight="1">
      <c r="A10" s="193" t="s">
        <v>448</v>
      </c>
      <c r="B10" s="195">
        <v>-10356813.73</v>
      </c>
      <c r="C10" s="195">
        <v>-2144741.73</v>
      </c>
      <c r="D10" s="195">
        <v>-12501555.460000001</v>
      </c>
      <c r="E10" s="193" t="s">
        <v>406</v>
      </c>
      <c r="F10" s="195">
        <f>-D23</f>
        <v>-1367948.28</v>
      </c>
      <c r="G10" s="127" t="s">
        <v>401</v>
      </c>
    </row>
    <row r="11" spans="1:7" ht="12.75" customHeight="1">
      <c r="A11" s="193" t="s">
        <v>449</v>
      </c>
      <c r="B11" s="195">
        <v>305315.36</v>
      </c>
      <c r="C11" s="195">
        <v>-9.5</v>
      </c>
      <c r="D11" s="195">
        <v>305305.86</v>
      </c>
      <c r="E11" s="193" t="s">
        <v>406</v>
      </c>
      <c r="F11" s="195">
        <f>-D24+D45</f>
        <v>-19902939.030000001</v>
      </c>
      <c r="G11" s="127" t="s">
        <v>403</v>
      </c>
    </row>
    <row r="12" spans="1:7" ht="12.75" customHeight="1">
      <c r="A12" s="193" t="s">
        <v>450</v>
      </c>
      <c r="B12" s="195">
        <v>414078792.22000003</v>
      </c>
      <c r="C12" s="195">
        <v>22611453.899999999</v>
      </c>
      <c r="D12" s="195">
        <v>436690246.12</v>
      </c>
      <c r="E12" s="193" t="s">
        <v>406</v>
      </c>
      <c r="G12" s="127" t="s">
        <v>405</v>
      </c>
    </row>
    <row r="13" spans="1:7" ht="12.75" customHeight="1">
      <c r="A13" s="193" t="s">
        <v>219</v>
      </c>
      <c r="B13" s="195">
        <v>404027293.85000002</v>
      </c>
      <c r="C13" s="195">
        <v>20466702.670000002</v>
      </c>
      <c r="D13" s="195">
        <v>424493996.51999998</v>
      </c>
      <c r="F13" s="195">
        <f>-D38</f>
        <v>22703547.91</v>
      </c>
      <c r="G13" s="127" t="s">
        <v>408</v>
      </c>
    </row>
    <row r="14" spans="1:7" ht="12.75" customHeight="1">
      <c r="A14" s="193" t="s">
        <v>451</v>
      </c>
      <c r="B14" s="195">
        <v>0</v>
      </c>
      <c r="C14" s="195">
        <v>250306.04</v>
      </c>
      <c r="D14" s="195">
        <v>250306.04</v>
      </c>
      <c r="E14" s="193" t="s">
        <v>399</v>
      </c>
      <c r="F14" s="195">
        <f>-SUM(D10,D16)</f>
        <v>12501555.460000001</v>
      </c>
      <c r="G14" s="127" t="s">
        <v>409</v>
      </c>
    </row>
    <row r="15" spans="1:7" ht="12.75" customHeight="1">
      <c r="A15" s="193" t="s">
        <v>452</v>
      </c>
      <c r="B15" s="195">
        <v>4979.51</v>
      </c>
      <c r="C15" s="195">
        <v>-663.93</v>
      </c>
      <c r="D15" s="195">
        <v>4315.58</v>
      </c>
      <c r="E15" s="193" t="s">
        <v>399</v>
      </c>
      <c r="G15" s="127" t="s">
        <v>410</v>
      </c>
    </row>
    <row r="16" spans="1:7" ht="12.75" customHeight="1">
      <c r="A16" s="193" t="s">
        <v>453</v>
      </c>
      <c r="B16" s="195">
        <v>0</v>
      </c>
      <c r="C16" s="195">
        <v>0</v>
      </c>
      <c r="D16" s="195">
        <v>0</v>
      </c>
      <c r="E16" s="193" t="s">
        <v>399</v>
      </c>
      <c r="F16" s="195">
        <f>-SUM(D11:D12,D17)</f>
        <v>-458889652.28000003</v>
      </c>
      <c r="G16" s="127" t="s">
        <v>412</v>
      </c>
    </row>
    <row r="17" spans="1:7" ht="12.75" customHeight="1">
      <c r="A17" s="193" t="s">
        <v>454</v>
      </c>
      <c r="B17" s="195">
        <v>23428242.399999999</v>
      </c>
      <c r="C17" s="195">
        <v>-1534142.1</v>
      </c>
      <c r="D17" s="195">
        <v>21894100.300000001</v>
      </c>
      <c r="E17" s="193" t="s">
        <v>406</v>
      </c>
      <c r="F17" s="195">
        <f>-SUM(D18,D20,D21)</f>
        <v>-21027219.380000003</v>
      </c>
      <c r="G17" s="127" t="s">
        <v>413</v>
      </c>
    </row>
    <row r="18" spans="1:7" ht="12.75" customHeight="1">
      <c r="A18" s="193" t="s">
        <v>455</v>
      </c>
      <c r="B18" s="195">
        <v>5435157.7800000003</v>
      </c>
      <c r="C18" s="195">
        <v>-96698.7</v>
      </c>
      <c r="D18" s="195">
        <v>5338459.08</v>
      </c>
      <c r="E18" s="193" t="s">
        <v>399</v>
      </c>
      <c r="F18" s="195">
        <f>-SUM(D37,D39,D14)</f>
        <v>252398.55999999997</v>
      </c>
      <c r="G18" s="127" t="s">
        <v>414</v>
      </c>
    </row>
    <row r="19" spans="1:7" ht="12.75" customHeight="1">
      <c r="A19" s="193" t="s">
        <v>456</v>
      </c>
      <c r="B19" s="195">
        <v>-3617866.54</v>
      </c>
      <c r="C19" s="195">
        <v>133410.22</v>
      </c>
      <c r="D19" s="195">
        <v>-3484456.32</v>
      </c>
      <c r="E19" s="193" t="s">
        <v>399</v>
      </c>
      <c r="F19" s="195">
        <f>-SUM(D25:D27,D22,D32:D34)</f>
        <v>-35693415.770000003</v>
      </c>
      <c r="G19" s="127" t="s">
        <v>415</v>
      </c>
    </row>
    <row r="20" spans="1:7" ht="12.75" customHeight="1">
      <c r="A20" s="193" t="s">
        <v>457</v>
      </c>
      <c r="B20" s="195">
        <v>2519235.56</v>
      </c>
      <c r="C20" s="195">
        <v>11759589.460000001</v>
      </c>
      <c r="D20" s="195">
        <v>14278825.02</v>
      </c>
      <c r="E20" s="193" t="s">
        <v>399</v>
      </c>
      <c r="F20" s="195"/>
      <c r="G20" s="127" t="s">
        <v>416</v>
      </c>
    </row>
    <row r="21" spans="1:7" ht="12.75" customHeight="1">
      <c r="A21" s="193" t="s">
        <v>458</v>
      </c>
      <c r="B21" s="195">
        <v>1438343.46</v>
      </c>
      <c r="C21" s="195">
        <v>-28408.18</v>
      </c>
      <c r="D21" s="195">
        <v>1409935.28</v>
      </c>
      <c r="E21" s="193" t="s">
        <v>399</v>
      </c>
      <c r="F21" s="195">
        <f>SUM(F9:F19)</f>
        <v>-497943532.06999999</v>
      </c>
    </row>
    <row r="22" spans="1:7" ht="12.75" customHeight="1">
      <c r="A22" s="193" t="s">
        <v>459</v>
      </c>
      <c r="B22" s="195">
        <v>151569.62</v>
      </c>
      <c r="C22" s="195">
        <v>-3944.34</v>
      </c>
      <c r="D22" s="195">
        <v>147625.28</v>
      </c>
      <c r="E22" s="193" t="s">
        <v>399</v>
      </c>
      <c r="F22" s="195">
        <f>SUM(D10:D12,D14:D27,D32:D34,D37:D39)-D45+F21</f>
        <v>0</v>
      </c>
    </row>
    <row r="23" spans="1:7" ht="12.75" customHeight="1">
      <c r="A23" s="193" t="s">
        <v>460</v>
      </c>
      <c r="B23" s="195">
        <v>1407274.15</v>
      </c>
      <c r="C23" s="195">
        <v>-39325.870000000003</v>
      </c>
      <c r="D23" s="195">
        <v>1367948.28</v>
      </c>
      <c r="E23" s="193" t="s">
        <v>399</v>
      </c>
    </row>
    <row r="24" spans="1:7" ht="12.75" customHeight="1">
      <c r="A24" s="193" t="s">
        <v>461</v>
      </c>
      <c r="B24" s="195">
        <v>20689745.18</v>
      </c>
      <c r="C24" s="195">
        <v>-786806.15</v>
      </c>
      <c r="D24" s="195">
        <v>19902939.030000001</v>
      </c>
      <c r="E24" s="193" t="s">
        <v>399</v>
      </c>
    </row>
    <row r="25" spans="1:7" ht="12.75" customHeight="1">
      <c r="A25" s="193" t="s">
        <v>462</v>
      </c>
      <c r="B25" s="195">
        <v>29133181.050000001</v>
      </c>
      <c r="C25" s="195">
        <v>4630525.8099999996</v>
      </c>
      <c r="D25" s="195">
        <v>33763706.859999999</v>
      </c>
      <c r="E25" s="193" t="s">
        <v>399</v>
      </c>
    </row>
    <row r="26" spans="1:7" ht="12.75" customHeight="1">
      <c r="A26" s="193" t="s">
        <v>463</v>
      </c>
      <c r="B26" s="195">
        <v>0</v>
      </c>
      <c r="C26" s="195">
        <v>0</v>
      </c>
      <c r="D26" s="195">
        <v>0</v>
      </c>
      <c r="E26" s="193" t="s">
        <v>399</v>
      </c>
    </row>
    <row r="27" spans="1:7" ht="12.75" customHeight="1">
      <c r="A27" s="193" t="s">
        <v>464</v>
      </c>
      <c r="B27" s="195">
        <v>16.53</v>
      </c>
      <c r="C27" s="195">
        <v>-0.25</v>
      </c>
      <c r="D27" s="195">
        <v>16.28</v>
      </c>
      <c r="E27" s="193" t="s">
        <v>399</v>
      </c>
    </row>
    <row r="28" spans="1:7" ht="12.75" customHeight="1">
      <c r="A28" s="193" t="s">
        <v>220</v>
      </c>
      <c r="B28" s="195">
        <v>80589878.700000003</v>
      </c>
      <c r="C28" s="195">
        <v>14283842.01</v>
      </c>
      <c r="D28" s="195">
        <v>94873720.709999993</v>
      </c>
    </row>
    <row r="29" spans="1:7" ht="12.75" customHeight="1">
      <c r="A29" s="193" t="s">
        <v>465</v>
      </c>
      <c r="B29" s="195">
        <v>1158733.49</v>
      </c>
      <c r="C29" s="195">
        <v>-305713.8</v>
      </c>
      <c r="D29" s="195">
        <v>853019.69</v>
      </c>
    </row>
    <row r="30" spans="1:7" ht="12.75" customHeight="1">
      <c r="A30" s="193" t="s">
        <v>466</v>
      </c>
      <c r="B30" s="195">
        <v>0</v>
      </c>
      <c r="C30" s="195">
        <v>0</v>
      </c>
      <c r="D30" s="195">
        <v>0</v>
      </c>
    </row>
    <row r="31" spans="1:7" ht="12.75" customHeight="1">
      <c r="A31" s="193" t="s">
        <v>220</v>
      </c>
      <c r="B31" s="195">
        <v>1158733.49</v>
      </c>
      <c r="C31" s="195">
        <v>-305713.8</v>
      </c>
      <c r="D31" s="195">
        <v>853019.69</v>
      </c>
    </row>
    <row r="32" spans="1:7" ht="12.75" customHeight="1">
      <c r="A32" s="193" t="s">
        <v>467</v>
      </c>
      <c r="B32" s="195">
        <v>2087367.83</v>
      </c>
      <c r="C32" s="195">
        <v>-130749.05</v>
      </c>
      <c r="D32" s="195">
        <v>1956618.78</v>
      </c>
      <c r="E32" s="193" t="s">
        <v>399</v>
      </c>
    </row>
    <row r="33" spans="1:13" ht="12.75" customHeight="1">
      <c r="A33" s="193" t="s">
        <v>468</v>
      </c>
      <c r="B33" s="195">
        <v>-114249.46</v>
      </c>
      <c r="C33" s="195">
        <v>10639.52</v>
      </c>
      <c r="D33" s="195">
        <v>-103609.94</v>
      </c>
      <c r="E33" s="193" t="s">
        <v>399</v>
      </c>
    </row>
    <row r="34" spans="1:13" ht="12.75" customHeight="1">
      <c r="A34" s="193" t="s">
        <v>469</v>
      </c>
      <c r="B34" s="195">
        <v>-77712.02</v>
      </c>
      <c r="C34" s="195">
        <v>6770.53</v>
      </c>
      <c r="D34" s="195">
        <v>-70941.490000000005</v>
      </c>
      <c r="E34" s="193" t="s">
        <v>399</v>
      </c>
      <c r="F34" s="127"/>
      <c r="G34" s="127"/>
      <c r="H34" s="127"/>
      <c r="I34" s="127"/>
      <c r="J34" s="127"/>
      <c r="K34" s="127"/>
      <c r="L34" s="127"/>
      <c r="M34" s="127"/>
    </row>
    <row r="35" spans="1:13" ht="12.75" customHeight="1">
      <c r="A35" s="193" t="s">
        <v>470</v>
      </c>
      <c r="B35" s="195">
        <v>-1982899.6</v>
      </c>
      <c r="C35" s="195">
        <v>155944.17000000001</v>
      </c>
      <c r="D35" s="195">
        <v>-1826955.43</v>
      </c>
      <c r="E35" s="193" t="s">
        <v>72</v>
      </c>
      <c r="F35" s="127"/>
      <c r="G35" s="127"/>
      <c r="H35" s="127"/>
      <c r="I35" s="127"/>
      <c r="J35" s="127"/>
      <c r="K35" s="127"/>
      <c r="L35" s="127"/>
      <c r="M35" s="127"/>
    </row>
    <row r="36" spans="1:13" ht="12.75" customHeight="1">
      <c r="A36" s="193" t="s">
        <v>471</v>
      </c>
      <c r="B36" s="195">
        <v>-27261804.170000002</v>
      </c>
      <c r="C36" s="195">
        <v>1471410.01</v>
      </c>
      <c r="D36" s="195">
        <v>-25790394.16</v>
      </c>
      <c r="E36" s="193" t="s">
        <v>72</v>
      </c>
      <c r="F36" s="127"/>
      <c r="G36" s="127"/>
      <c r="H36" s="127"/>
      <c r="I36" s="127"/>
      <c r="J36" s="127"/>
      <c r="K36" s="127"/>
      <c r="L36" s="127"/>
      <c r="M36" s="127"/>
    </row>
    <row r="37" spans="1:13" ht="12.75" customHeight="1">
      <c r="A37" s="193" t="s">
        <v>472</v>
      </c>
      <c r="B37" s="195">
        <v>-197964.56</v>
      </c>
      <c r="C37" s="195">
        <v>19788.689999999999</v>
      </c>
      <c r="D37" s="195">
        <v>-178175.87</v>
      </c>
      <c r="E37" s="193" t="s">
        <v>399</v>
      </c>
      <c r="F37" s="127"/>
      <c r="G37" s="127"/>
      <c r="H37" s="127"/>
      <c r="I37" s="127"/>
      <c r="J37" s="127"/>
      <c r="K37" s="127"/>
      <c r="L37" s="127"/>
      <c r="M37" s="127"/>
    </row>
    <row r="38" spans="1:13" ht="12.75" customHeight="1">
      <c r="A38" s="193" t="s">
        <v>473</v>
      </c>
      <c r="B38" s="195">
        <v>-20927634.809999999</v>
      </c>
      <c r="C38" s="195">
        <v>-1775913.1</v>
      </c>
      <c r="D38" s="195">
        <v>-22703547.91</v>
      </c>
      <c r="E38" s="193" t="s">
        <v>399</v>
      </c>
      <c r="F38" s="127"/>
      <c r="G38" s="127"/>
      <c r="H38" s="127"/>
      <c r="I38" s="127"/>
      <c r="J38" s="127"/>
      <c r="K38" s="127"/>
      <c r="L38" s="127"/>
      <c r="M38" s="127"/>
    </row>
    <row r="39" spans="1:13" ht="12.75" customHeight="1">
      <c r="A39" s="193" t="s">
        <v>474</v>
      </c>
      <c r="B39" s="195">
        <v>0</v>
      </c>
      <c r="C39" s="195">
        <v>-324528.73</v>
      </c>
      <c r="D39" s="195">
        <v>-324528.73</v>
      </c>
      <c r="E39" s="193" t="s">
        <v>399</v>
      </c>
      <c r="F39" s="127"/>
      <c r="G39" s="127"/>
      <c r="H39" s="127"/>
      <c r="I39" s="127"/>
      <c r="J39" s="127"/>
      <c r="K39" s="127"/>
      <c r="L39" s="127"/>
      <c r="M39" s="127"/>
    </row>
    <row r="40" spans="1:13" ht="12.75" customHeight="1">
      <c r="A40" s="193" t="s">
        <v>221</v>
      </c>
      <c r="B40" s="195">
        <v>-48474896.789999999</v>
      </c>
      <c r="C40" s="195">
        <v>-566637.96</v>
      </c>
      <c r="D40" s="195">
        <v>-49041534.75</v>
      </c>
      <c r="F40" s="127"/>
      <c r="G40" s="127"/>
      <c r="H40" s="127"/>
      <c r="I40" s="127"/>
      <c r="J40" s="127"/>
      <c r="K40" s="127"/>
      <c r="L40" s="127"/>
      <c r="M40" s="127"/>
    </row>
    <row r="41" spans="1:13" ht="12.75" customHeight="1">
      <c r="A41" s="193" t="s">
        <v>169</v>
      </c>
      <c r="B41" s="195">
        <v>437301009.25</v>
      </c>
      <c r="C41" s="195">
        <v>33878192.920000002</v>
      </c>
      <c r="D41" s="195">
        <v>471179202.17000002</v>
      </c>
      <c r="F41" s="127"/>
      <c r="G41" s="127"/>
      <c r="H41" s="127"/>
      <c r="I41" s="127"/>
      <c r="J41" s="127"/>
      <c r="K41" s="127"/>
      <c r="L41" s="127"/>
      <c r="M41" s="127"/>
    </row>
    <row r="42" spans="1:13" ht="12.75" customHeight="1">
      <c r="A42" s="193" t="s">
        <v>201</v>
      </c>
      <c r="B42" s="195">
        <v>437301009.25</v>
      </c>
      <c r="C42" s="195">
        <v>33878192.920000002</v>
      </c>
      <c r="D42" s="195">
        <v>471179202.17000002</v>
      </c>
      <c r="F42" s="127"/>
      <c r="G42" s="127"/>
      <c r="H42" s="127"/>
      <c r="I42" s="127"/>
      <c r="J42" s="127"/>
      <c r="K42" s="127"/>
      <c r="L42" s="127"/>
      <c r="M42" s="127"/>
    </row>
    <row r="43" spans="1:13" ht="12.75" customHeight="1">
      <c r="F43" s="127"/>
      <c r="G43" s="127"/>
      <c r="H43" s="127"/>
      <c r="I43" s="127"/>
      <c r="J43" s="127"/>
      <c r="K43" s="127"/>
      <c r="L43" s="127"/>
      <c r="M43" s="127"/>
    </row>
    <row r="44" spans="1:13" ht="12.75" customHeight="1">
      <c r="C44" s="127"/>
      <c r="D44" s="127"/>
      <c r="E44" s="127"/>
      <c r="F44" s="127"/>
      <c r="G44" s="127"/>
      <c r="H44" s="127"/>
      <c r="I44" s="127"/>
      <c r="J44" s="127"/>
      <c r="K44" s="127"/>
      <c r="L44" s="127"/>
      <c r="M44" s="127"/>
    </row>
    <row r="45" spans="1:13" ht="12.75" customHeight="1">
      <c r="C45" s="127"/>
      <c r="D45" s="127"/>
      <c r="E45" s="127"/>
      <c r="F45" s="127"/>
      <c r="G45" s="127"/>
      <c r="H45" s="127"/>
      <c r="I45" s="127"/>
      <c r="J45" s="127"/>
      <c r="K45" s="127"/>
      <c r="L45" s="127"/>
      <c r="M45" s="127"/>
    </row>
    <row r="46" spans="1:13" ht="12.75" customHeight="1">
      <c r="C46" s="127"/>
      <c r="D46" s="127"/>
      <c r="E46" s="127"/>
      <c r="F46" s="127"/>
    </row>
    <row r="47" spans="1:13" ht="12.75" customHeight="1">
      <c r="C47" s="127"/>
      <c r="D47" s="127"/>
      <c r="E47" s="127"/>
      <c r="F47" s="127"/>
    </row>
    <row r="48" spans="1:13" ht="12.75" customHeight="1">
      <c r="C48" s="127"/>
      <c r="D48" s="127"/>
      <c r="E48" s="127"/>
      <c r="F48" s="127"/>
    </row>
    <row r="49" spans="3:6" ht="12.75" customHeight="1">
      <c r="C49" s="127"/>
      <c r="D49" s="127"/>
      <c r="E49" s="127"/>
      <c r="F49" s="127"/>
    </row>
  </sheetData>
  <pageMargins left="0.7" right="0.7" top="0.75" bottom="0.75" header="0.3" footer="0.3"/>
  <pageSetup scale="67"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A54C2-3988-4521-B05D-7645D5C0FC9F}">
  <sheetPr>
    <pageSetUpPr fitToPage="1"/>
  </sheetPr>
  <dimension ref="A1:X59"/>
  <sheetViews>
    <sheetView topLeftCell="B1" zoomScale="80" zoomScaleNormal="80" workbookViewId="0">
      <selection activeCell="I35" sqref="I35"/>
    </sheetView>
  </sheetViews>
  <sheetFormatPr defaultColWidth="7.1796875" defaultRowHeight="12.75" customHeight="1"/>
  <cols>
    <col min="1" max="1" width="43.81640625" style="200" customWidth="1"/>
    <col min="2" max="3" width="2.08984375" style="200" customWidth="1"/>
    <col min="4" max="4" width="21.81640625" style="200" customWidth="1"/>
    <col min="5" max="5" width="15.90625" style="200" customWidth="1"/>
    <col min="6" max="6" width="12.54296875" style="200" bestFit="1" customWidth="1"/>
    <col min="7" max="7" width="4.453125" style="200" customWidth="1"/>
    <col min="8" max="8" width="26.1796875" style="200" customWidth="1"/>
    <col min="9" max="9" width="11.1796875" style="200" bestFit="1" customWidth="1"/>
    <col min="10" max="10" width="10.54296875" style="200" customWidth="1"/>
    <col min="11" max="11" width="4.6328125" style="200" customWidth="1"/>
    <col min="12" max="12" width="5.6328125" style="200" customWidth="1"/>
    <col min="13" max="15" width="15.1796875" style="200" customWidth="1"/>
    <col min="16" max="16" width="19.6328125" style="200" customWidth="1"/>
    <col min="17" max="17" width="24.36328125" style="200" bestFit="1" customWidth="1"/>
    <col min="18" max="19" width="9.54296875" style="200" bestFit="1" customWidth="1"/>
    <col min="20" max="20" width="11.08984375" style="200" bestFit="1" customWidth="1"/>
    <col min="21" max="21" width="10.08984375" style="200" bestFit="1" customWidth="1"/>
    <col min="22" max="22" width="9.54296875" style="200" bestFit="1" customWidth="1"/>
    <col min="23" max="24" width="11.08984375" style="200" bestFit="1" customWidth="1"/>
    <col min="25" max="25" width="7.1796875" style="200" customWidth="1"/>
    <col min="26" max="16384" width="7.1796875" style="200"/>
  </cols>
  <sheetData>
    <row r="1" spans="1:24" ht="12.75" customHeight="1">
      <c r="A1" s="196" t="s">
        <v>475</v>
      </c>
      <c r="B1" s="197"/>
      <c r="C1" s="197"/>
      <c r="D1" s="198"/>
      <c r="E1" s="199" t="s">
        <v>476</v>
      </c>
      <c r="F1" s="197"/>
      <c r="G1" s="197"/>
      <c r="H1" s="198"/>
      <c r="I1" s="197"/>
      <c r="J1" s="197"/>
      <c r="K1" s="197"/>
      <c r="L1" s="197"/>
      <c r="M1" s="197"/>
      <c r="N1" s="197"/>
      <c r="O1" s="197"/>
      <c r="P1" s="197"/>
      <c r="Q1" s="197"/>
      <c r="R1" s="197"/>
      <c r="S1" s="197"/>
      <c r="T1" s="197"/>
      <c r="U1" s="197"/>
      <c r="V1" s="197"/>
      <c r="W1" s="197"/>
      <c r="X1" s="197"/>
    </row>
    <row r="2" spans="1:24" ht="12.75" customHeight="1">
      <c r="A2" s="201" t="s">
        <v>477</v>
      </c>
      <c r="B2" s="197"/>
      <c r="C2" s="197"/>
      <c r="D2" s="198"/>
      <c r="E2" s="197"/>
      <c r="F2" s="196" t="s">
        <v>478</v>
      </c>
      <c r="G2" s="197"/>
      <c r="H2" s="198"/>
      <c r="I2" s="197"/>
      <c r="J2" s="197"/>
      <c r="K2" s="197"/>
      <c r="L2" s="197"/>
      <c r="M2" s="197"/>
      <c r="N2" s="197"/>
      <c r="O2" s="197"/>
      <c r="P2" s="197"/>
      <c r="Q2" s="197"/>
      <c r="R2" s="197"/>
      <c r="S2" s="197"/>
      <c r="T2" s="197"/>
      <c r="U2" s="197"/>
      <c r="V2" s="197"/>
      <c r="W2" s="197"/>
      <c r="X2" s="197"/>
    </row>
    <row r="3" spans="1:24" ht="12.75" customHeight="1">
      <c r="A3" s="197"/>
      <c r="B3" s="197"/>
      <c r="C3" s="197"/>
      <c r="D3" s="198"/>
      <c r="E3" s="197"/>
      <c r="F3" s="197"/>
      <c r="G3" s="197"/>
      <c r="H3" s="198"/>
      <c r="I3" s="197"/>
      <c r="J3" s="197"/>
      <c r="K3" s="197"/>
      <c r="L3" s="197"/>
      <c r="M3" s="197"/>
      <c r="N3" s="197"/>
      <c r="O3" s="197"/>
      <c r="P3" s="197"/>
      <c r="Q3" s="197"/>
      <c r="R3" s="197"/>
      <c r="S3" s="197"/>
      <c r="T3" s="197"/>
      <c r="U3" s="197"/>
      <c r="V3" s="197"/>
      <c r="W3" s="197"/>
      <c r="X3" s="197"/>
    </row>
    <row r="4" spans="1:24" ht="12.75" customHeight="1">
      <c r="A4" s="197"/>
      <c r="B4" s="197"/>
      <c r="C4" s="197"/>
      <c r="D4" s="198"/>
      <c r="E4" s="197"/>
      <c r="F4" s="197"/>
      <c r="G4" s="197"/>
      <c r="H4" s="198"/>
      <c r="I4" s="197"/>
      <c r="J4" s="197"/>
      <c r="K4" s="197"/>
      <c r="L4" s="197"/>
      <c r="M4" s="197"/>
      <c r="N4" s="197"/>
      <c r="O4" s="197"/>
      <c r="P4" s="197"/>
      <c r="Q4" s="197"/>
      <c r="R4" s="197"/>
      <c r="S4" s="197"/>
      <c r="T4" s="197"/>
      <c r="U4" s="197"/>
      <c r="V4" s="197"/>
      <c r="W4" s="197"/>
      <c r="X4" s="197"/>
    </row>
    <row r="5" spans="1:24" ht="12.75" customHeight="1">
      <c r="A5" s="201" t="s">
        <v>479</v>
      </c>
      <c r="B5" s="197"/>
      <c r="C5" s="197"/>
      <c r="D5" s="198"/>
      <c r="E5" s="197"/>
      <c r="F5" s="197"/>
      <c r="G5" s="197"/>
      <c r="H5" s="198"/>
      <c r="I5" s="197"/>
      <c r="J5" s="197"/>
      <c r="K5" s="197"/>
      <c r="L5" s="197"/>
      <c r="M5" s="197"/>
      <c r="N5" s="197"/>
      <c r="O5" s="197"/>
      <c r="P5" s="197"/>
      <c r="Q5" s="197"/>
      <c r="R5" s="197"/>
      <c r="S5" s="197"/>
      <c r="T5" s="197"/>
      <c r="U5" s="197"/>
      <c r="V5" s="197"/>
      <c r="W5" s="197"/>
      <c r="X5" s="197"/>
    </row>
    <row r="6" spans="1:24" ht="12.75" customHeight="1">
      <c r="A6" s="201" t="s">
        <v>480</v>
      </c>
      <c r="B6" s="197"/>
      <c r="C6" s="197"/>
      <c r="D6" s="198"/>
      <c r="E6" s="202" t="s">
        <v>154</v>
      </c>
      <c r="F6" s="197"/>
      <c r="G6" s="197"/>
      <c r="H6" s="198"/>
      <c r="I6" s="202" t="s">
        <v>481</v>
      </c>
      <c r="J6" s="197"/>
      <c r="K6" s="197"/>
      <c r="L6" s="197"/>
      <c r="M6" s="202" t="s">
        <v>482</v>
      </c>
      <c r="N6" s="202"/>
      <c r="O6" s="202"/>
      <c r="P6" s="197"/>
      <c r="Q6" s="197"/>
      <c r="R6" s="197"/>
      <c r="S6" s="197"/>
      <c r="T6" s="197"/>
      <c r="U6" s="197"/>
      <c r="V6" s="197"/>
      <c r="W6" s="197"/>
      <c r="X6" s="197"/>
    </row>
    <row r="7" spans="1:24" ht="12.75" customHeight="1">
      <c r="A7" s="197"/>
      <c r="B7" s="197"/>
      <c r="C7" s="197"/>
      <c r="D7" s="198"/>
      <c r="E7" s="197"/>
      <c r="F7" s="197"/>
      <c r="G7" s="197"/>
      <c r="H7" s="203"/>
      <c r="I7" s="197"/>
      <c r="J7" s="197"/>
      <c r="K7" s="197"/>
      <c r="L7" s="197"/>
      <c r="M7" s="197"/>
      <c r="N7" s="197"/>
      <c r="O7" s="197"/>
      <c r="P7" s="197"/>
      <c r="Q7" s="272"/>
      <c r="R7" s="272"/>
      <c r="S7" s="197"/>
      <c r="T7" s="205" t="s">
        <v>483</v>
      </c>
      <c r="U7" s="197"/>
      <c r="V7" s="197"/>
      <c r="W7" s="197"/>
      <c r="X7" s="197"/>
    </row>
    <row r="8" spans="1:24" ht="12.75" customHeight="1">
      <c r="A8" s="197" t="s">
        <v>484</v>
      </c>
      <c r="B8" s="197"/>
      <c r="C8" s="197"/>
      <c r="D8" s="206" t="s">
        <v>485</v>
      </c>
      <c r="E8" s="273" t="s">
        <v>486</v>
      </c>
      <c r="F8" s="273"/>
      <c r="G8" s="197"/>
      <c r="H8" s="206" t="s">
        <v>485</v>
      </c>
      <c r="I8" s="273" t="s">
        <v>486</v>
      </c>
      <c r="J8" s="273"/>
      <c r="K8" s="197"/>
      <c r="L8" s="206" t="s">
        <v>485</v>
      </c>
      <c r="M8" s="273" t="s">
        <v>486</v>
      </c>
      <c r="N8" s="273"/>
      <c r="O8" s="273"/>
      <c r="P8" s="273"/>
      <c r="Q8" s="198" t="s">
        <v>154</v>
      </c>
      <c r="R8" s="197" t="s">
        <v>481</v>
      </c>
      <c r="S8" s="197"/>
      <c r="T8" s="197" t="s">
        <v>154</v>
      </c>
      <c r="U8" s="197" t="s">
        <v>481</v>
      </c>
      <c r="V8" s="197"/>
      <c r="W8" s="197"/>
      <c r="X8" s="197"/>
    </row>
    <row r="9" spans="1:24" ht="12.75" customHeight="1">
      <c r="A9" s="197" t="s">
        <v>487</v>
      </c>
      <c r="B9" s="197"/>
      <c r="C9" s="197"/>
      <c r="D9" s="207"/>
      <c r="E9" s="197">
        <v>5887040.3690000009</v>
      </c>
      <c r="F9" s="197"/>
      <c r="G9" s="197"/>
      <c r="H9" s="207"/>
      <c r="I9" s="197">
        <v>343267.66000000003</v>
      </c>
      <c r="J9" s="197"/>
      <c r="K9" s="197"/>
      <c r="L9" s="208"/>
      <c r="M9" s="197">
        <f t="shared" ref="M9:M16" si="0">+E9+I9</f>
        <v>6230308.029000001</v>
      </c>
      <c r="N9" s="197"/>
      <c r="O9" s="197"/>
      <c r="P9" s="197"/>
      <c r="Q9" s="197">
        <f t="shared" ref="Q9:Q16" si="1">+E9</f>
        <v>5887040.3690000009</v>
      </c>
      <c r="R9" s="197">
        <f t="shared" ref="R9:R16" si="2">+I9</f>
        <v>343267.66000000003</v>
      </c>
      <c r="S9" s="197"/>
      <c r="T9" s="197">
        <v>6030819.8510390073</v>
      </c>
      <c r="U9" s="197">
        <v>351651.30326758057</v>
      </c>
      <c r="V9" s="197"/>
      <c r="W9" s="197"/>
      <c r="X9" s="197"/>
    </row>
    <row r="10" spans="1:24" ht="12.75" customHeight="1">
      <c r="A10" s="197" t="s">
        <v>488</v>
      </c>
      <c r="B10" s="197"/>
      <c r="C10" s="197"/>
      <c r="D10" s="207"/>
      <c r="E10" s="197">
        <v>78728391.417261615</v>
      </c>
      <c r="F10" s="197"/>
      <c r="G10" s="197"/>
      <c r="H10" s="207"/>
      <c r="I10" s="197">
        <v>4590576.7590240007</v>
      </c>
      <c r="J10" s="197"/>
      <c r="K10" s="197"/>
      <c r="L10" s="208"/>
      <c r="M10" s="197">
        <f t="shared" si="0"/>
        <v>83318968.17628561</v>
      </c>
      <c r="N10" s="197"/>
      <c r="O10" s="197"/>
      <c r="P10" s="197"/>
      <c r="Q10" s="197">
        <f t="shared" si="1"/>
        <v>78728391.417261615</v>
      </c>
      <c r="R10" s="197">
        <f t="shared" si="2"/>
        <v>4590576.7590240007</v>
      </c>
      <c r="S10" s="197"/>
      <c r="T10" s="197">
        <v>80944545.635094613</v>
      </c>
      <c r="U10" s="197">
        <v>4719798.5793058071</v>
      </c>
      <c r="V10" s="197"/>
      <c r="W10" s="197"/>
      <c r="X10" s="197"/>
    </row>
    <row r="11" spans="1:24" ht="12.75" customHeight="1">
      <c r="A11" s="197" t="s">
        <v>489</v>
      </c>
      <c r="B11" s="197"/>
      <c r="C11" s="197"/>
      <c r="D11" s="207"/>
      <c r="E11" s="197">
        <v>-12048805.918738401</v>
      </c>
      <c r="F11" s="197"/>
      <c r="G11" s="197"/>
      <c r="H11" s="207"/>
      <c r="I11" s="197">
        <v>-702554.28097600001</v>
      </c>
      <c r="J11" s="197"/>
      <c r="K11" s="197"/>
      <c r="L11" s="208"/>
      <c r="M11" s="197">
        <f t="shared" si="0"/>
        <v>-12751360.1997144</v>
      </c>
      <c r="N11" s="197"/>
      <c r="O11" s="197"/>
      <c r="P11" s="197"/>
      <c r="Q11" s="197">
        <f t="shared" si="1"/>
        <v>-12048805.918738401</v>
      </c>
      <c r="R11" s="197">
        <f t="shared" si="2"/>
        <v>-702554.28097600001</v>
      </c>
      <c r="S11" s="197"/>
      <c r="T11" s="197">
        <v>6220077.8383249594</v>
      </c>
      <c r="U11" s="197">
        <v>316450.02611933579</v>
      </c>
      <c r="V11" s="197"/>
      <c r="W11" s="197"/>
      <c r="X11" s="197"/>
    </row>
    <row r="12" spans="1:24" ht="12.75" customHeight="1">
      <c r="A12" s="197" t="s">
        <v>490</v>
      </c>
      <c r="B12" s="197"/>
      <c r="C12" s="197"/>
      <c r="D12" s="207"/>
      <c r="E12" s="197">
        <v>-1788060.2070170005</v>
      </c>
      <c r="F12" s="197"/>
      <c r="G12" s="197"/>
      <c r="H12" s="207"/>
      <c r="I12" s="197">
        <v>-104260.07038000003</v>
      </c>
      <c r="J12" s="197"/>
      <c r="K12" s="197"/>
      <c r="L12" s="208"/>
      <c r="M12" s="197">
        <f t="shared" si="0"/>
        <v>-1892320.2773970005</v>
      </c>
      <c r="N12" s="197"/>
      <c r="O12" s="197"/>
      <c r="P12" s="197"/>
      <c r="Q12" s="197">
        <f t="shared" si="1"/>
        <v>-1788060.2070170005</v>
      </c>
      <c r="R12" s="197">
        <f t="shared" si="2"/>
        <v>-104260.07038000003</v>
      </c>
      <c r="S12" s="197"/>
      <c r="T12" s="197">
        <v>453601.38864753605</v>
      </c>
      <c r="U12" s="197">
        <v>2156.1924425575708</v>
      </c>
      <c r="V12" s="197"/>
      <c r="W12" s="197"/>
      <c r="X12" s="197"/>
    </row>
    <row r="13" spans="1:24" ht="12.75" customHeight="1">
      <c r="A13" s="197" t="s">
        <v>491</v>
      </c>
      <c r="B13" s="197"/>
      <c r="C13" s="197"/>
      <c r="D13" s="207"/>
      <c r="E13" s="197">
        <v>-5337695.9211898008</v>
      </c>
      <c r="F13" s="197"/>
      <c r="G13" s="197"/>
      <c r="H13" s="207"/>
      <c r="I13" s="197">
        <v>-311235.913772</v>
      </c>
      <c r="J13" s="197"/>
      <c r="K13" s="197"/>
      <c r="L13" s="208"/>
      <c r="M13" s="197">
        <f t="shared" si="0"/>
        <v>-5648931.8349618008</v>
      </c>
      <c r="N13" s="197"/>
      <c r="O13" s="197"/>
      <c r="P13" s="197"/>
      <c r="Q13" s="197">
        <f t="shared" si="1"/>
        <v>-5337695.9211898008</v>
      </c>
      <c r="R13" s="197">
        <f t="shared" si="2"/>
        <v>-311235.913772</v>
      </c>
      <c r="S13" s="197"/>
      <c r="T13" s="197">
        <v>7530452.0262397788</v>
      </c>
      <c r="U13" s="197">
        <v>439093.4126087334</v>
      </c>
      <c r="V13" s="197"/>
      <c r="W13" s="197"/>
      <c r="X13" s="197"/>
    </row>
    <row r="14" spans="1:24" ht="12.75" customHeight="1">
      <c r="A14" s="197" t="s">
        <v>492</v>
      </c>
      <c r="B14" s="197"/>
      <c r="C14" s="197"/>
      <c r="D14" s="207"/>
      <c r="E14" s="197">
        <v>-6590995.8452295987</v>
      </c>
      <c r="F14" s="197"/>
      <c r="G14" s="197"/>
      <c r="H14" s="207"/>
      <c r="I14" s="197">
        <v>-384314.62654399994</v>
      </c>
      <c r="J14" s="197"/>
      <c r="K14" s="197"/>
      <c r="L14" s="208"/>
      <c r="M14" s="197">
        <f t="shared" si="0"/>
        <v>-6975310.4717735983</v>
      </c>
      <c r="N14" s="197"/>
      <c r="O14" s="197"/>
      <c r="P14" s="197"/>
      <c r="Q14" s="197">
        <f t="shared" si="1"/>
        <v>-6590995.8452295987</v>
      </c>
      <c r="R14" s="197">
        <f t="shared" si="2"/>
        <v>-384314.62654399994</v>
      </c>
      <c r="S14" s="197"/>
      <c r="T14" s="197">
        <v>9116313.8221233264</v>
      </c>
      <c r="U14" s="197">
        <v>531563.48817045626</v>
      </c>
      <c r="V14" s="197"/>
      <c r="W14" s="197"/>
      <c r="X14" s="197"/>
    </row>
    <row r="15" spans="1:24" ht="12.75" customHeight="1">
      <c r="A15" s="197" t="s">
        <v>493</v>
      </c>
      <c r="B15" s="197"/>
      <c r="C15" s="197"/>
      <c r="D15" s="207"/>
      <c r="E15" s="197">
        <v>11308011.110791497</v>
      </c>
      <c r="F15" s="197"/>
      <c r="G15" s="197"/>
      <c r="H15" s="207"/>
      <c r="I15" s="197">
        <v>982075.00630999974</v>
      </c>
      <c r="J15" s="197"/>
      <c r="K15" s="197"/>
      <c r="L15" s="208"/>
      <c r="M15" s="197">
        <f t="shared" si="0"/>
        <v>12290086.117101496</v>
      </c>
      <c r="N15" s="197"/>
      <c r="O15" s="197"/>
      <c r="P15" s="197"/>
      <c r="Q15" s="197">
        <f t="shared" si="1"/>
        <v>11308011.110791497</v>
      </c>
      <c r="R15" s="197">
        <f t="shared" si="2"/>
        <v>982075.00630999974</v>
      </c>
      <c r="S15" s="197"/>
      <c r="T15" s="197">
        <v>32104044.802956395</v>
      </c>
      <c r="U15" s="197">
        <v>2810544.9199846089</v>
      </c>
      <c r="V15" s="197"/>
      <c r="W15" s="197"/>
      <c r="X15" s="197"/>
    </row>
    <row r="16" spans="1:24" ht="12.75" customHeight="1">
      <c r="A16" s="197" t="s">
        <v>494</v>
      </c>
      <c r="B16" s="197"/>
      <c r="C16" s="197"/>
      <c r="D16" s="207"/>
      <c r="E16" s="197">
        <v>-2164929.3925107182</v>
      </c>
      <c r="F16" s="197"/>
      <c r="G16" s="197"/>
      <c r="H16" s="207"/>
      <c r="I16" s="197">
        <v>-188019.18621937494</v>
      </c>
      <c r="J16" s="197"/>
      <c r="K16" s="197"/>
      <c r="L16" s="208"/>
      <c r="M16" s="197">
        <f t="shared" si="0"/>
        <v>-2352948.5787300933</v>
      </c>
      <c r="N16" s="197"/>
      <c r="O16" s="197"/>
      <c r="P16" s="197"/>
      <c r="Q16" s="197">
        <f t="shared" si="1"/>
        <v>-2164929.3925107182</v>
      </c>
      <c r="R16" s="197">
        <f t="shared" si="2"/>
        <v>-188019.18621937494</v>
      </c>
      <c r="S16" s="197"/>
      <c r="T16" s="197">
        <v>11679444.375395883</v>
      </c>
      <c r="U16" s="197">
        <v>1022475.6182276717</v>
      </c>
      <c r="V16" s="197"/>
      <c r="W16" s="197"/>
      <c r="X16" s="197"/>
    </row>
    <row r="17" spans="1:24" ht="12.75" customHeight="1">
      <c r="A17" s="197"/>
      <c r="B17" s="197"/>
      <c r="C17" s="197"/>
      <c r="D17" s="209"/>
      <c r="E17" s="197"/>
      <c r="F17" s="197"/>
      <c r="G17" s="197"/>
      <c r="H17" s="209"/>
      <c r="I17" s="197"/>
      <c r="J17" s="197"/>
      <c r="K17" s="197"/>
      <c r="L17" s="208"/>
      <c r="M17" s="197"/>
      <c r="N17" s="197"/>
      <c r="O17" s="197"/>
      <c r="P17" s="197"/>
      <c r="Q17" s="197"/>
      <c r="R17" s="197"/>
      <c r="S17" s="197"/>
      <c r="T17" s="197"/>
      <c r="U17" s="197"/>
      <c r="V17" s="197"/>
      <c r="W17" s="197"/>
      <c r="X17" s="197"/>
    </row>
    <row r="18" spans="1:24" ht="12.75" customHeight="1">
      <c r="A18" s="197"/>
      <c r="B18" s="197"/>
      <c r="C18" s="197"/>
      <c r="D18" s="203"/>
      <c r="E18" s="210"/>
      <c r="F18" s="197"/>
      <c r="G18" s="197"/>
      <c r="H18" s="203"/>
      <c r="I18" s="210"/>
      <c r="J18" s="197"/>
      <c r="K18" s="197"/>
      <c r="L18" s="208"/>
      <c r="M18" s="210"/>
      <c r="N18" s="211"/>
      <c r="O18" s="211"/>
      <c r="P18" s="197"/>
      <c r="Q18" s="210"/>
      <c r="R18" s="210"/>
      <c r="S18" s="197"/>
      <c r="T18" s="197"/>
      <c r="U18" s="197"/>
      <c r="V18" s="197"/>
      <c r="W18" s="197"/>
      <c r="X18" s="197"/>
    </row>
    <row r="19" spans="1:24" ht="12.75" customHeight="1">
      <c r="A19" s="197" t="s">
        <v>495</v>
      </c>
      <c r="B19" s="197"/>
      <c r="C19" s="197"/>
      <c r="D19" s="203"/>
      <c r="E19" s="197">
        <f>SUM(E9:E18)</f>
        <v>67992955.6123676</v>
      </c>
      <c r="F19" s="212">
        <f>E19*0.6</f>
        <v>40795773.367420562</v>
      </c>
      <c r="G19" s="197"/>
      <c r="H19" s="203"/>
      <c r="I19" s="197">
        <f>SUM(I9:I18)</f>
        <v>4225535.347442626</v>
      </c>
      <c r="J19" s="197"/>
      <c r="K19" s="197"/>
      <c r="L19" s="208"/>
      <c r="M19" s="197">
        <f>+E19+I19</f>
        <v>72218490.959810227</v>
      </c>
      <c r="N19" s="197"/>
      <c r="O19" s="197"/>
      <c r="P19" s="197"/>
      <c r="Q19" s="197">
        <f>SUM(Q9:Q18)</f>
        <v>67992955.6123676</v>
      </c>
      <c r="R19" s="197">
        <f>SUM(R9:R18)</f>
        <v>4225535.347442626</v>
      </c>
      <c r="S19" s="197"/>
      <c r="T19" s="197">
        <v>154079299.73982152</v>
      </c>
      <c r="U19" s="197">
        <v>10193733.540126752</v>
      </c>
      <c r="V19" s="197"/>
      <c r="W19" s="197"/>
      <c r="X19" s="197"/>
    </row>
    <row r="20" spans="1:24" ht="12.75" customHeight="1">
      <c r="A20" s="201"/>
      <c r="B20" s="201"/>
      <c r="C20" s="201"/>
      <c r="D20" s="213"/>
      <c r="E20" s="214"/>
      <c r="F20" s="212"/>
      <c r="G20" s="201"/>
      <c r="H20" s="213"/>
      <c r="I20" s="214"/>
      <c r="J20" s="201"/>
      <c r="K20" s="201"/>
      <c r="L20" s="215"/>
      <c r="M20" s="214"/>
      <c r="N20" s="214"/>
      <c r="O20" s="214"/>
      <c r="P20" s="201"/>
      <c r="Q20" s="201"/>
      <c r="R20" s="201"/>
      <c r="S20" s="201"/>
      <c r="T20" s="201"/>
      <c r="U20" s="201"/>
      <c r="V20" s="201"/>
      <c r="W20" s="201"/>
      <c r="X20" s="201"/>
    </row>
    <row r="21" spans="1:24" ht="12.75" customHeight="1">
      <c r="A21" s="201" t="s">
        <v>496</v>
      </c>
      <c r="B21" s="197"/>
      <c r="C21" s="197"/>
      <c r="D21" s="207"/>
      <c r="E21" s="199">
        <v>57426984.020000003</v>
      </c>
      <c r="F21" s="212">
        <f>E21*0.6</f>
        <v>34456190.412</v>
      </c>
      <c r="G21" s="211"/>
      <c r="H21" s="207"/>
      <c r="I21" s="199">
        <v>6761203.3600000003</v>
      </c>
      <c r="J21" s="211"/>
      <c r="K21" s="211"/>
      <c r="L21" s="211"/>
      <c r="M21" s="210">
        <f>E21+I21</f>
        <v>64188187.380000003</v>
      </c>
      <c r="N21" s="211"/>
      <c r="O21" s="211"/>
      <c r="P21" s="197"/>
      <c r="Q21" s="197">
        <v>57426984.020000003</v>
      </c>
      <c r="R21" s="197">
        <v>6761203.3600000003</v>
      </c>
      <c r="S21" s="197"/>
      <c r="T21" s="197"/>
      <c r="U21" s="197"/>
      <c r="V21" s="197"/>
      <c r="W21" s="197"/>
      <c r="X21" s="197"/>
    </row>
    <row r="22" spans="1:24" ht="12.75" customHeight="1">
      <c r="A22" s="197"/>
      <c r="B22" s="197"/>
      <c r="C22" s="197"/>
      <c r="D22" s="198"/>
      <c r="E22" s="197"/>
      <c r="F22" s="212"/>
      <c r="G22" s="197"/>
      <c r="H22" s="198"/>
      <c r="I22" s="197"/>
      <c r="J22" s="197"/>
      <c r="K22" s="197"/>
      <c r="L22" s="197"/>
      <c r="M22" s="197">
        <f>+M21/0.35</f>
        <v>183394821.08571431</v>
      </c>
      <c r="N22" s="197"/>
      <c r="O22" s="197"/>
      <c r="P22" s="197"/>
      <c r="Q22" s="197"/>
      <c r="R22" s="197"/>
      <c r="S22" s="197"/>
      <c r="T22" s="197"/>
      <c r="U22" s="197"/>
      <c r="V22" s="197"/>
      <c r="W22" s="197"/>
      <c r="X22" s="197"/>
    </row>
    <row r="23" spans="1:24" ht="12.75" customHeight="1">
      <c r="A23" s="201" t="s">
        <v>497</v>
      </c>
      <c r="B23" s="197"/>
      <c r="C23" s="197"/>
      <c r="D23" s="198"/>
      <c r="E23" s="216">
        <f>E19-E21</f>
        <v>10565971.592367597</v>
      </c>
      <c r="F23" s="217">
        <f>+F19-F21</f>
        <v>6339582.9554205611</v>
      </c>
      <c r="G23" s="218"/>
      <c r="H23" s="204"/>
      <c r="I23" s="216">
        <f>I19-I21</f>
        <v>-2535668.0125573743</v>
      </c>
      <c r="J23" s="197"/>
      <c r="K23" s="196"/>
      <c r="L23" s="197"/>
      <c r="M23" s="197">
        <f>E23+I23</f>
        <v>8030303.5798102226</v>
      </c>
      <c r="N23" s="197"/>
      <c r="O23" s="197"/>
      <c r="P23" s="197"/>
      <c r="Q23" s="201">
        <f>Q19-Q21</f>
        <v>10565971.592367597</v>
      </c>
      <c r="R23" s="197">
        <f>R19-R21</f>
        <v>-2535668.0125573743</v>
      </c>
      <c r="S23" s="197"/>
      <c r="T23" s="197"/>
      <c r="U23" s="197"/>
      <c r="V23" s="197"/>
      <c r="W23" s="197"/>
      <c r="X23" s="197"/>
    </row>
    <row r="24" spans="1:24" ht="12.75" customHeight="1">
      <c r="A24" s="197"/>
      <c r="B24" s="197"/>
      <c r="C24" s="197"/>
      <c r="D24" s="198"/>
      <c r="E24" s="208"/>
      <c r="F24" s="197"/>
      <c r="G24" s="197"/>
      <c r="H24" s="219" t="s">
        <v>498</v>
      </c>
      <c r="I24" s="212"/>
      <c r="J24" s="197"/>
      <c r="K24" s="197"/>
      <c r="L24" s="197"/>
      <c r="M24" s="197"/>
      <c r="N24" s="197"/>
      <c r="O24" s="197"/>
      <c r="P24" s="197"/>
      <c r="Q24" s="197"/>
      <c r="R24" s="197"/>
      <c r="S24" s="197"/>
      <c r="T24" s="197"/>
      <c r="U24" s="197"/>
      <c r="V24" s="197"/>
      <c r="W24" s="197"/>
      <c r="X24" s="197"/>
    </row>
    <row r="25" spans="1:24" ht="12.75" customHeight="1">
      <c r="A25" s="197"/>
      <c r="B25" s="197"/>
      <c r="C25" s="197"/>
      <c r="D25" s="220" t="s">
        <v>499</v>
      </c>
      <c r="E25" s="197"/>
      <c r="F25" s="197"/>
      <c r="G25" s="197"/>
      <c r="H25" s="198"/>
      <c r="I25" s="197"/>
      <c r="J25" s="197"/>
      <c r="K25" s="197"/>
      <c r="L25" s="197"/>
      <c r="M25" s="197"/>
      <c r="N25" s="197"/>
      <c r="O25" s="197"/>
      <c r="P25" s="197"/>
      <c r="Q25" s="197"/>
      <c r="R25" s="197"/>
      <c r="S25" s="197"/>
      <c r="T25" s="197"/>
      <c r="U25" s="197"/>
      <c r="V25" s="197"/>
      <c r="W25" s="197"/>
      <c r="X25" s="197"/>
    </row>
    <row r="26" spans="1:24" ht="12.75" customHeight="1">
      <c r="A26" s="197" t="s">
        <v>500</v>
      </c>
      <c r="B26" s="197"/>
      <c r="C26" s="197"/>
      <c r="D26" s="218" t="s">
        <v>501</v>
      </c>
      <c r="E26" s="197"/>
      <c r="F26" s="197"/>
      <c r="G26" s="197"/>
      <c r="H26" s="198"/>
      <c r="I26" s="197"/>
      <c r="J26" s="197"/>
      <c r="K26" s="197"/>
      <c r="L26" s="197"/>
      <c r="M26" s="198" t="s">
        <v>502</v>
      </c>
      <c r="N26" s="198" t="s">
        <v>503</v>
      </c>
      <c r="O26" s="198"/>
      <c r="P26" s="197"/>
      <c r="Q26" s="197"/>
      <c r="R26" s="197"/>
      <c r="S26" s="197"/>
      <c r="T26" s="197"/>
      <c r="U26" s="197"/>
      <c r="V26" s="197"/>
      <c r="W26" s="197"/>
      <c r="X26" s="197"/>
    </row>
    <row r="27" spans="1:24" ht="12.75" customHeight="1">
      <c r="A27" s="197" t="s">
        <v>504</v>
      </c>
      <c r="B27" s="197"/>
      <c r="C27" s="197"/>
      <c r="D27" s="198"/>
      <c r="E27" s="197"/>
      <c r="F27" s="221">
        <v>0.35</v>
      </c>
      <c r="G27" s="197"/>
      <c r="H27" s="198"/>
      <c r="I27" s="197"/>
      <c r="J27" s="197"/>
      <c r="K27" s="197"/>
      <c r="L27" s="197"/>
      <c r="M27" s="197">
        <f>-I19*F27</f>
        <v>-1478937.371604919</v>
      </c>
      <c r="N27" s="197">
        <f>-I21*F27</f>
        <v>-2366421.176</v>
      </c>
      <c r="O27" s="197" t="s">
        <v>505</v>
      </c>
      <c r="P27" s="197"/>
      <c r="Q27" s="197"/>
      <c r="R27" s="197"/>
      <c r="S27" s="197"/>
      <c r="T27" s="197"/>
      <c r="U27" s="197"/>
      <c r="V27" s="197"/>
      <c r="W27" s="197"/>
      <c r="X27" s="197"/>
    </row>
    <row r="28" spans="1:24" ht="12.75" customHeight="1">
      <c r="A28" s="197" t="s">
        <v>506</v>
      </c>
      <c r="B28" s="197"/>
      <c r="C28" s="197"/>
      <c r="D28" s="198"/>
      <c r="E28" s="197"/>
      <c r="F28" s="221">
        <v>0.21</v>
      </c>
      <c r="G28" s="197"/>
      <c r="H28" s="198" t="s">
        <v>507</v>
      </c>
      <c r="I28" s="197"/>
      <c r="J28" s="197"/>
      <c r="K28" s="197"/>
      <c r="L28" s="197"/>
      <c r="M28" s="197">
        <f>-I19*F28</f>
        <v>-887362.42296295147</v>
      </c>
      <c r="N28" s="197">
        <f>-I21*F28</f>
        <v>-1419852.7056</v>
      </c>
      <c r="O28" s="197" t="s">
        <v>508</v>
      </c>
      <c r="P28" s="197"/>
      <c r="Q28" s="197"/>
      <c r="R28" s="197"/>
      <c r="S28" s="197"/>
      <c r="T28" s="197"/>
      <c r="U28" s="197"/>
      <c r="V28" s="197"/>
      <c r="W28" s="197"/>
      <c r="X28" s="197"/>
    </row>
    <row r="29" spans="1:24" ht="12.75" customHeight="1">
      <c r="A29" s="197" t="s">
        <v>509</v>
      </c>
      <c r="B29" s="197"/>
      <c r="C29" s="197"/>
      <c r="D29" s="198"/>
      <c r="E29" s="197">
        <f>+E21/$F$27*($F$27-$F$28)</f>
        <v>22970793.607999999</v>
      </c>
      <c r="F29" s="197"/>
      <c r="G29" s="197"/>
      <c r="H29" s="198"/>
      <c r="I29" s="197">
        <f>-(I21*F27)/$F$27*($F$27-$F$28)</f>
        <v>-946568.47039999999</v>
      </c>
      <c r="J29" s="197"/>
      <c r="K29" s="197"/>
      <c r="L29" s="197"/>
      <c r="M29" s="197">
        <f>-M27+M28</f>
        <v>591574.94864196749</v>
      </c>
      <c r="N29" s="197">
        <f>-N27+N28</f>
        <v>946568.47039999999</v>
      </c>
      <c r="O29" s="197" t="s">
        <v>510</v>
      </c>
      <c r="P29" s="197"/>
      <c r="Q29" s="197">
        <f>+Q21/$F$27*($F$27-$F$28)</f>
        <v>22970793.607999999</v>
      </c>
      <c r="R29" s="197">
        <f>-(R21*F27)/$F$27*($F$27-$F$28)</f>
        <v>-946568.47039999999</v>
      </c>
      <c r="S29" s="197"/>
      <c r="T29" s="197"/>
      <c r="U29" s="197"/>
      <c r="V29" s="197"/>
      <c r="W29" s="197"/>
      <c r="X29" s="197"/>
    </row>
    <row r="30" spans="1:24" ht="12.75" customHeight="1">
      <c r="A30" s="222" t="s">
        <v>511</v>
      </c>
      <c r="B30" s="197"/>
      <c r="C30" s="197"/>
      <c r="D30" s="198"/>
      <c r="E30" s="197">
        <f>-E31+E29</f>
        <v>22970793.607999999</v>
      </c>
      <c r="F30" s="197"/>
      <c r="G30" s="197"/>
      <c r="H30" s="198"/>
      <c r="I30" s="197">
        <f>-I31+I29</f>
        <v>-591574.94864196749</v>
      </c>
      <c r="J30" s="197"/>
      <c r="K30" s="197"/>
      <c r="L30" s="197"/>
      <c r="M30" s="197"/>
      <c r="N30" s="197"/>
      <c r="O30" s="197"/>
      <c r="P30" s="197"/>
      <c r="Q30" s="197">
        <f>-Q31+Q29</f>
        <v>22970793.607999999</v>
      </c>
      <c r="R30" s="197">
        <f>-R31+R29</f>
        <v>-591574.94864196749</v>
      </c>
      <c r="S30" s="197"/>
      <c r="T30" s="197"/>
      <c r="U30" s="197"/>
      <c r="V30" s="197"/>
      <c r="W30" s="197"/>
      <c r="X30" s="197"/>
    </row>
    <row r="31" spans="1:24" ht="12.75" customHeight="1">
      <c r="A31" s="222" t="s">
        <v>512</v>
      </c>
      <c r="B31" s="197"/>
      <c r="C31" s="197"/>
      <c r="D31" s="198"/>
      <c r="E31" s="197">
        <f>IF(E19&gt;E21,0,(-E23/F27*0.14))</f>
        <v>0</v>
      </c>
      <c r="F31" s="197"/>
      <c r="G31" s="197"/>
      <c r="H31" s="198"/>
      <c r="I31" s="197">
        <f>-IF(M29&lt;N29,N29-M29,N29)</f>
        <v>-354993.5217580325</v>
      </c>
      <c r="J31" s="197"/>
      <c r="K31" s="197"/>
      <c r="L31" s="197"/>
      <c r="M31" s="197"/>
      <c r="N31" s="197"/>
      <c r="O31" s="197"/>
      <c r="P31" s="197"/>
      <c r="Q31" s="197">
        <f>IF(Q19&gt;Q21,0,(-Q23/F27*0.14))</f>
        <v>0</v>
      </c>
      <c r="R31" s="197">
        <f>-IF(M29&lt;N29,N29-M29,N29)</f>
        <v>-354993.5217580325</v>
      </c>
      <c r="S31" s="197"/>
      <c r="T31" s="197"/>
      <c r="U31" s="197"/>
      <c r="V31" s="197"/>
      <c r="W31" s="197"/>
      <c r="X31" s="197"/>
    </row>
    <row r="32" spans="1:24" ht="12.75" customHeight="1">
      <c r="A32" s="223"/>
      <c r="B32" s="197"/>
      <c r="C32" s="197"/>
      <c r="D32" s="198"/>
      <c r="E32" s="197"/>
      <c r="F32" s="197"/>
      <c r="G32" s="197"/>
      <c r="H32" s="198"/>
      <c r="I32" s="197"/>
      <c r="J32" s="197"/>
      <c r="K32" s="197"/>
      <c r="L32" s="197"/>
      <c r="M32" s="197"/>
      <c r="N32" s="197"/>
      <c r="O32" s="197"/>
      <c r="P32" s="197"/>
      <c r="Q32" s="197"/>
      <c r="R32" s="197"/>
      <c r="S32" s="197"/>
      <c r="T32" s="197"/>
      <c r="U32" s="197"/>
      <c r="V32" s="197"/>
      <c r="W32" s="197"/>
      <c r="X32" s="197"/>
    </row>
    <row r="33" spans="1:24" ht="12.75" customHeight="1">
      <c r="A33" s="222" t="s">
        <v>513</v>
      </c>
      <c r="B33" s="197"/>
      <c r="C33" s="197"/>
      <c r="D33" s="198"/>
      <c r="E33" s="197">
        <f>E30/0.14</f>
        <v>164077097.19999999</v>
      </c>
      <c r="G33" s="197"/>
      <c r="H33" s="198"/>
      <c r="I33" s="197">
        <f>I30/0.14</f>
        <v>-4225535.3474426242</v>
      </c>
      <c r="J33" s="197">
        <f>SUM(E33:I33)</f>
        <v>159851561.85255736</v>
      </c>
      <c r="K33" s="197"/>
      <c r="L33" s="197"/>
      <c r="M33" s="197"/>
      <c r="N33" s="197"/>
      <c r="O33" s="197"/>
      <c r="P33" s="197"/>
      <c r="Q33" s="197">
        <f>Q30/0.14</f>
        <v>164077097.19999999</v>
      </c>
      <c r="R33" s="197">
        <f>R30/0.14</f>
        <v>-4225535.3474426242</v>
      </c>
      <c r="S33" s="197">
        <f>SUM(Q33:R33)</f>
        <v>159851561.85255736</v>
      </c>
      <c r="T33" s="224" t="s">
        <v>514</v>
      </c>
      <c r="U33" s="197"/>
      <c r="V33" s="197"/>
      <c r="W33" s="197"/>
      <c r="X33" s="197"/>
    </row>
    <row r="34" spans="1:24" ht="12.75" customHeight="1">
      <c r="A34" s="223"/>
      <c r="B34" s="197"/>
      <c r="C34" s="197"/>
      <c r="D34" s="198"/>
      <c r="E34" s="197"/>
      <c r="F34" s="197"/>
      <c r="G34" s="197"/>
      <c r="H34" s="198"/>
      <c r="I34" s="197"/>
      <c r="K34" s="197"/>
      <c r="L34" s="197"/>
      <c r="M34" s="197"/>
      <c r="N34" s="197"/>
      <c r="O34" s="197"/>
      <c r="P34" s="197"/>
      <c r="Q34" s="197"/>
      <c r="R34" s="197" t="s">
        <v>515</v>
      </c>
      <c r="S34" s="197">
        <v>159759850</v>
      </c>
      <c r="U34" s="197"/>
      <c r="V34" s="197"/>
      <c r="W34" s="197"/>
      <c r="X34" s="197"/>
    </row>
    <row r="35" spans="1:24" ht="12.75" customHeight="1">
      <c r="A35" s="225" t="s">
        <v>516</v>
      </c>
      <c r="B35" s="197"/>
      <c r="C35" s="197"/>
      <c r="D35" s="198"/>
      <c r="E35" s="197"/>
      <c r="F35" s="197"/>
      <c r="G35" s="197"/>
      <c r="H35" s="198"/>
      <c r="I35" s="197"/>
      <c r="J35" s="197"/>
      <c r="K35" s="197"/>
      <c r="L35" s="197"/>
      <c r="M35" s="197"/>
      <c r="N35" s="197"/>
      <c r="O35" s="197"/>
      <c r="P35" s="197"/>
      <c r="Q35" s="197"/>
      <c r="R35" s="197"/>
      <c r="S35" s="197">
        <f>+S33-S34</f>
        <v>91711.852557361126</v>
      </c>
      <c r="T35" s="197"/>
      <c r="U35" s="197"/>
      <c r="V35" s="197"/>
      <c r="W35" s="197"/>
      <c r="X35" s="197"/>
    </row>
    <row r="36" spans="1:24" ht="12.75" customHeight="1">
      <c r="A36" s="222" t="s">
        <v>517</v>
      </c>
      <c r="B36" s="197"/>
      <c r="C36" s="197"/>
      <c r="D36" s="198"/>
      <c r="E36" s="197">
        <f>-E30</f>
        <v>-22970793.607999999</v>
      </c>
      <c r="F36" s="197"/>
      <c r="G36" s="197"/>
      <c r="H36" s="198"/>
      <c r="I36" s="197">
        <f>-I30</f>
        <v>591574.94864196749</v>
      </c>
      <c r="J36" s="197"/>
      <c r="K36" s="197"/>
      <c r="L36" s="197"/>
      <c r="M36" s="197">
        <f>+E36+I36</f>
        <v>-22379218.659358032</v>
      </c>
      <c r="N36" s="197"/>
      <c r="O36" s="197"/>
      <c r="P36" s="197">
        <f>+Q36+R36</f>
        <v>-22379218.659358032</v>
      </c>
      <c r="Q36" s="197">
        <f>-Q30</f>
        <v>-22970793.607999999</v>
      </c>
      <c r="R36" s="197">
        <f>-R30</f>
        <v>591574.94864196749</v>
      </c>
      <c r="S36" s="197"/>
      <c r="T36" s="226" t="s">
        <v>518</v>
      </c>
      <c r="U36" s="226"/>
      <c r="V36" s="226">
        <f>P37</f>
        <v>28328124.885263331</v>
      </c>
      <c r="W36" s="226"/>
      <c r="X36" s="197"/>
    </row>
    <row r="37" spans="1:24" ht="12.75" customHeight="1">
      <c r="A37" s="222" t="s">
        <v>519</v>
      </c>
      <c r="B37" s="197"/>
      <c r="C37" s="197"/>
      <c r="D37" s="198"/>
      <c r="E37" s="197">
        <f>-E36*$F$41</f>
        <v>29076953.934177212</v>
      </c>
      <c r="F37" s="197"/>
      <c r="G37" s="197"/>
      <c r="H37" s="198"/>
      <c r="I37" s="197">
        <f>-I36*F41</f>
        <v>-748829.04891388281</v>
      </c>
      <c r="J37" s="197"/>
      <c r="K37" s="197"/>
      <c r="L37" s="197"/>
      <c r="M37" s="197">
        <f>+E37+I37</f>
        <v>28328124.885263331</v>
      </c>
      <c r="N37" s="197"/>
      <c r="O37" s="197"/>
      <c r="P37" s="197">
        <f>+Q37+R37</f>
        <v>28328124.885263331</v>
      </c>
      <c r="Q37" s="197">
        <f>-Q36*F41</f>
        <v>29076953.934177212</v>
      </c>
      <c r="R37" s="197">
        <f>-R36*F41</f>
        <v>-748829.04891388281</v>
      </c>
      <c r="S37" s="197"/>
      <c r="T37" s="227" t="s">
        <v>520</v>
      </c>
      <c r="U37" s="226"/>
      <c r="V37" s="226"/>
      <c r="W37" s="226">
        <f>P36</f>
        <v>-22379218.659358032</v>
      </c>
      <c r="X37" s="197">
        <f>W37/0.14</f>
        <v>-159851561.85255736</v>
      </c>
    </row>
    <row r="38" spans="1:24" ht="12.75" customHeight="1">
      <c r="A38" s="222" t="s">
        <v>521</v>
      </c>
      <c r="B38" s="197"/>
      <c r="C38" s="197"/>
      <c r="D38" s="198"/>
      <c r="E38" s="197">
        <f>-E37*0.21</f>
        <v>-6106160.3261772143</v>
      </c>
      <c r="F38" s="197"/>
      <c r="G38" s="197"/>
      <c r="H38" s="198"/>
      <c r="I38" s="197">
        <f>-I37*0.21</f>
        <v>157254.10027191538</v>
      </c>
      <c r="J38" s="197"/>
      <c r="K38" s="197"/>
      <c r="L38" s="197"/>
      <c r="M38" s="197">
        <f>+E38+I38</f>
        <v>-5948906.2259052992</v>
      </c>
      <c r="N38" s="197"/>
      <c r="O38" s="197"/>
      <c r="P38" s="197">
        <f>+Q38+R38</f>
        <v>-5948906.2259052992</v>
      </c>
      <c r="Q38" s="197">
        <f>-Q37*0.21</f>
        <v>-6106160.3261772143</v>
      </c>
      <c r="R38" s="197">
        <f>-R37*0.21</f>
        <v>157254.10027191538</v>
      </c>
      <c r="S38" s="197"/>
      <c r="T38" s="226" t="s">
        <v>522</v>
      </c>
      <c r="U38" s="226"/>
      <c r="V38" s="226"/>
      <c r="W38" s="226">
        <f>P38</f>
        <v>-5948906.2259052992</v>
      </c>
      <c r="X38" s="197"/>
    </row>
    <row r="39" spans="1:24" ht="12.75" customHeight="1">
      <c r="A39" s="223"/>
      <c r="B39" s="197"/>
      <c r="C39" s="197"/>
      <c r="D39" s="198"/>
      <c r="E39" s="197"/>
      <c r="F39" s="197"/>
      <c r="G39" s="197"/>
      <c r="H39" s="198"/>
      <c r="I39" s="197"/>
      <c r="J39" s="197"/>
      <c r="K39" s="197"/>
      <c r="L39" s="197"/>
      <c r="M39" s="197"/>
      <c r="N39" s="197"/>
      <c r="O39" s="197"/>
      <c r="P39" s="197"/>
      <c r="Q39" s="197"/>
      <c r="R39" s="197"/>
      <c r="S39" s="197"/>
      <c r="T39" s="197"/>
      <c r="U39" s="197"/>
      <c r="V39" s="197"/>
      <c r="W39" s="197"/>
      <c r="X39" s="197"/>
    </row>
    <row r="40" spans="1:24" ht="12.75" customHeight="1">
      <c r="A40" s="222" t="s">
        <v>523</v>
      </c>
      <c r="B40" s="197"/>
      <c r="C40" s="197"/>
      <c r="D40" s="198"/>
      <c r="E40" s="197"/>
      <c r="F40" s="197"/>
      <c r="G40" s="197"/>
      <c r="H40" s="198"/>
      <c r="I40" s="197"/>
      <c r="J40" s="197"/>
      <c r="K40" s="197"/>
      <c r="L40" s="197"/>
      <c r="M40" s="197"/>
      <c r="N40" s="197"/>
      <c r="O40" s="197"/>
      <c r="P40" s="197"/>
      <c r="Q40" s="197"/>
      <c r="R40" s="197"/>
      <c r="S40" s="197"/>
      <c r="T40" s="197"/>
      <c r="U40" s="197"/>
      <c r="V40" s="197"/>
      <c r="W40" s="197"/>
      <c r="X40" s="197">
        <f>W40+V36</f>
        <v>28328124.885263331</v>
      </c>
    </row>
    <row r="41" spans="1:24" ht="12.75" customHeight="1">
      <c r="A41" s="197"/>
      <c r="B41" s="197"/>
      <c r="C41" s="197"/>
      <c r="D41" s="198"/>
      <c r="E41" s="197" t="s">
        <v>524</v>
      </c>
      <c r="F41" s="228">
        <f>1/(1-F28)</f>
        <v>1.2658227848101264</v>
      </c>
      <c r="G41" s="197"/>
      <c r="H41" s="198"/>
      <c r="I41" s="197"/>
      <c r="J41" s="197"/>
      <c r="K41" s="197"/>
      <c r="L41" s="197"/>
      <c r="M41" s="197"/>
      <c r="N41" s="197"/>
      <c r="O41" s="197"/>
      <c r="P41" s="197"/>
      <c r="Q41" s="197"/>
      <c r="R41" s="197"/>
      <c r="S41" s="197"/>
      <c r="T41" s="226" t="s">
        <v>518</v>
      </c>
      <c r="U41" s="226"/>
      <c r="V41" s="226">
        <v>28311872.211341314</v>
      </c>
      <c r="W41" s="226"/>
      <c r="X41" s="197"/>
    </row>
    <row r="42" spans="1:24" ht="12.75" customHeight="1">
      <c r="A42" s="197"/>
      <c r="B42" s="197"/>
      <c r="C42" s="197"/>
      <c r="D42" s="198"/>
      <c r="E42" s="197"/>
      <c r="F42" s="197"/>
      <c r="G42" s="197"/>
      <c r="H42" s="198"/>
      <c r="I42" s="197"/>
      <c r="J42" s="197"/>
      <c r="K42" s="197"/>
      <c r="L42" s="197"/>
      <c r="M42" s="197"/>
      <c r="N42" s="197"/>
      <c r="O42" s="197"/>
      <c r="P42" s="197"/>
      <c r="Q42" s="197"/>
      <c r="R42" s="197"/>
      <c r="S42" s="197"/>
      <c r="T42" s="227" t="s">
        <v>520</v>
      </c>
      <c r="U42" s="226"/>
      <c r="V42" s="226"/>
      <c r="W42" s="226">
        <v>-22366379.046959639</v>
      </c>
      <c r="X42" s="197"/>
    </row>
    <row r="43" spans="1:24" ht="12.75" customHeight="1">
      <c r="A43" s="197"/>
      <c r="B43" s="197"/>
      <c r="C43" s="197"/>
      <c r="D43" s="203"/>
      <c r="E43" s="211"/>
      <c r="F43" s="197"/>
      <c r="G43" s="197"/>
      <c r="H43" s="203"/>
      <c r="I43" s="211"/>
      <c r="J43" s="197"/>
      <c r="K43" s="197"/>
      <c r="L43" s="197"/>
      <c r="M43" s="197"/>
      <c r="N43" s="197"/>
      <c r="O43" s="197"/>
      <c r="P43" s="197"/>
      <c r="Q43" s="197"/>
      <c r="R43" s="197"/>
      <c r="S43" s="197"/>
      <c r="T43" s="226" t="s">
        <v>522</v>
      </c>
      <c r="U43" s="226"/>
      <c r="V43" s="226"/>
      <c r="W43" s="226">
        <v>-5945493.1643816754</v>
      </c>
      <c r="X43" s="197"/>
    </row>
    <row r="44" spans="1:24" ht="12.75" customHeight="1">
      <c r="A44" s="197"/>
      <c r="B44" s="197"/>
      <c r="C44" s="197"/>
      <c r="D44" s="203"/>
      <c r="E44" s="211"/>
      <c r="F44" s="197"/>
      <c r="G44" s="197"/>
      <c r="H44" s="203"/>
      <c r="I44" s="211"/>
      <c r="J44" s="197"/>
      <c r="K44" s="197"/>
      <c r="L44" s="197"/>
      <c r="M44" s="197"/>
      <c r="N44" s="197"/>
      <c r="O44" s="197"/>
      <c r="P44" s="197"/>
      <c r="Q44" s="197"/>
      <c r="R44" s="197"/>
      <c r="S44" s="197"/>
      <c r="T44" s="197"/>
      <c r="U44" s="197"/>
      <c r="V44" s="197"/>
      <c r="W44" s="197"/>
      <c r="X44" s="197"/>
    </row>
    <row r="45" spans="1:24" ht="12.75" customHeight="1">
      <c r="A45" s="197"/>
      <c r="B45" s="197"/>
      <c r="C45" s="197"/>
      <c r="D45" s="203"/>
      <c r="E45" s="211"/>
      <c r="F45" s="197"/>
      <c r="G45" s="197"/>
      <c r="H45" s="203"/>
      <c r="I45" s="211"/>
      <c r="J45" s="197"/>
      <c r="K45" s="197"/>
      <c r="L45" s="197"/>
      <c r="M45" s="197"/>
      <c r="N45" s="197"/>
      <c r="O45" s="197"/>
      <c r="P45" s="197"/>
      <c r="Q45" s="197"/>
      <c r="R45" s="197"/>
      <c r="S45" s="197"/>
      <c r="T45" s="197"/>
      <c r="U45" s="197"/>
      <c r="V45" s="197"/>
      <c r="W45" s="197"/>
      <c r="X45" s="197"/>
    </row>
    <row r="46" spans="1:24" ht="12.75" customHeight="1">
      <c r="A46" s="197"/>
      <c r="B46" s="197"/>
      <c r="C46" s="197"/>
      <c r="D46" s="203"/>
      <c r="E46" s="211"/>
      <c r="F46" s="197"/>
      <c r="G46" s="197"/>
      <c r="H46" s="203"/>
      <c r="I46" s="211"/>
      <c r="J46" s="197"/>
      <c r="K46" s="197"/>
      <c r="L46" s="197"/>
      <c r="M46" s="197"/>
      <c r="N46" s="197"/>
      <c r="O46" s="197"/>
      <c r="P46" s="197"/>
      <c r="Q46" s="197"/>
      <c r="R46" s="197"/>
      <c r="S46" s="197"/>
      <c r="T46" s="226" t="s">
        <v>518</v>
      </c>
      <c r="U46" s="226"/>
      <c r="V46" s="226">
        <f>+V36-V41</f>
        <v>16252.673922017217</v>
      </c>
      <c r="W46" s="226"/>
      <c r="X46" s="197"/>
    </row>
    <row r="47" spans="1:24" ht="12.75" customHeight="1">
      <c r="A47" s="197"/>
      <c r="B47" s="197"/>
      <c r="C47" s="197"/>
      <c r="D47" s="198"/>
      <c r="E47" s="197"/>
      <c r="F47" s="211"/>
      <c r="G47" s="211"/>
      <c r="H47" s="229"/>
      <c r="I47" s="211"/>
      <c r="J47" s="211"/>
      <c r="K47" s="197"/>
      <c r="L47" s="197"/>
      <c r="M47" s="197"/>
      <c r="N47" s="197"/>
      <c r="O47" s="197"/>
      <c r="P47" s="197"/>
      <c r="Q47" s="197"/>
      <c r="R47" s="197"/>
      <c r="S47" s="197"/>
      <c r="T47" s="227" t="s">
        <v>520</v>
      </c>
      <c r="U47" s="226"/>
      <c r="V47" s="226"/>
      <c r="W47" s="226">
        <f>+W37-W42</f>
        <v>-12839.612398393452</v>
      </c>
      <c r="X47" s="197"/>
    </row>
    <row r="48" spans="1:24" ht="12.75" customHeight="1">
      <c r="A48" s="197"/>
      <c r="B48" s="197"/>
      <c r="C48" s="197"/>
      <c r="D48" s="198"/>
      <c r="E48" s="197"/>
      <c r="F48" s="197"/>
      <c r="G48" s="197"/>
      <c r="H48" s="198"/>
      <c r="I48" s="197" t="s">
        <v>525</v>
      </c>
      <c r="J48" s="197">
        <f>J33+H55</f>
        <v>190040052.11646479</v>
      </c>
      <c r="K48" s="197"/>
      <c r="L48" s="197"/>
      <c r="M48" s="197"/>
      <c r="N48" s="197"/>
      <c r="O48" s="197"/>
      <c r="P48" s="197"/>
      <c r="Q48" s="197"/>
      <c r="R48" s="197"/>
      <c r="S48" s="197"/>
      <c r="T48" s="226" t="s">
        <v>522</v>
      </c>
      <c r="U48" s="226"/>
      <c r="V48" s="226"/>
      <c r="W48" s="226">
        <f>+W38-W43</f>
        <v>-3413.0615236237645</v>
      </c>
      <c r="X48" s="197"/>
    </row>
    <row r="49" spans="1:24" ht="12.75" customHeight="1">
      <c r="A49" s="197"/>
      <c r="B49" s="197"/>
      <c r="C49" s="197"/>
      <c r="D49" s="198"/>
      <c r="E49" s="197"/>
      <c r="F49" s="197"/>
      <c r="G49" s="197"/>
      <c r="H49" s="198"/>
      <c r="I49" s="197" t="s">
        <v>526</v>
      </c>
      <c r="J49" s="197">
        <f>J48*0.35</f>
        <v>66514018.240762673</v>
      </c>
      <c r="K49" s="197"/>
      <c r="L49" s="197"/>
      <c r="M49" s="197"/>
      <c r="N49" s="197"/>
      <c r="O49" s="197"/>
      <c r="P49" s="197"/>
      <c r="Q49" s="197"/>
      <c r="R49" s="197"/>
      <c r="S49" s="197"/>
      <c r="T49" s="197"/>
      <c r="U49" s="197"/>
      <c r="V49" s="197"/>
      <c r="W49" s="197"/>
      <c r="X49" s="197"/>
    </row>
    <row r="50" spans="1:24" ht="12.75" customHeight="1">
      <c r="A50" s="197"/>
      <c r="B50" s="197"/>
      <c r="C50" s="197"/>
      <c r="D50" s="198"/>
      <c r="E50" s="197"/>
      <c r="F50" s="197"/>
      <c r="G50" s="197"/>
      <c r="H50" s="198"/>
      <c r="I50" s="197" t="s">
        <v>527</v>
      </c>
      <c r="J50" s="197">
        <f>J48*0.21</f>
        <v>39908410.944457605</v>
      </c>
      <c r="K50" s="197"/>
      <c r="L50" s="197"/>
      <c r="M50" s="197"/>
      <c r="N50" s="197"/>
      <c r="O50" s="197"/>
      <c r="P50" s="197"/>
      <c r="Q50" s="197"/>
      <c r="R50" s="197"/>
      <c r="S50" s="197"/>
      <c r="T50" s="197"/>
      <c r="U50" s="197"/>
      <c r="V50" s="197"/>
      <c r="W50" s="197"/>
      <c r="X50" s="197"/>
    </row>
    <row r="51" spans="1:24" ht="12.75" customHeight="1">
      <c r="A51" s="197"/>
      <c r="B51" s="197"/>
      <c r="C51" s="197"/>
      <c r="D51" s="198"/>
      <c r="E51" s="197"/>
      <c r="F51" s="197"/>
      <c r="G51" s="197"/>
      <c r="H51" s="198"/>
      <c r="I51" s="197"/>
      <c r="J51" s="230">
        <f>J49-J50</f>
        <v>26605607.296305068</v>
      </c>
      <c r="K51" s="197"/>
      <c r="L51" s="197"/>
      <c r="M51" s="197"/>
      <c r="N51" s="197"/>
      <c r="O51" s="197"/>
      <c r="P51" s="197"/>
      <c r="Q51" s="197"/>
      <c r="R51" s="197"/>
      <c r="S51" s="197"/>
      <c r="T51" s="197"/>
      <c r="U51" s="197"/>
      <c r="V51" s="197"/>
      <c r="W51" s="197"/>
      <c r="X51" s="197"/>
    </row>
    <row r="52" spans="1:24" ht="12.75" customHeight="1">
      <c r="A52" s="197"/>
      <c r="B52" s="197"/>
      <c r="C52" s="197"/>
      <c r="D52" s="198"/>
      <c r="E52" s="197"/>
      <c r="F52" s="197"/>
      <c r="G52" s="197"/>
      <c r="H52" s="198"/>
      <c r="I52" s="197"/>
      <c r="J52" s="231">
        <v>1.32727565</v>
      </c>
      <c r="K52" s="197"/>
      <c r="L52" s="197"/>
      <c r="M52" s="197"/>
      <c r="N52" s="197"/>
      <c r="O52" s="197"/>
      <c r="P52" s="197"/>
      <c r="Q52" s="197"/>
      <c r="R52" s="197"/>
      <c r="S52" s="197"/>
      <c r="T52" s="197"/>
      <c r="U52" s="197"/>
      <c r="V52" s="197"/>
      <c r="W52" s="197"/>
      <c r="X52" s="197"/>
    </row>
    <row r="53" spans="1:24" ht="12.75" customHeight="1">
      <c r="A53" s="197"/>
      <c r="B53" s="197"/>
      <c r="C53" s="197"/>
      <c r="D53" s="198"/>
      <c r="E53" s="197"/>
      <c r="F53" s="197"/>
      <c r="G53" s="197"/>
      <c r="H53" s="198"/>
      <c r="I53" s="197"/>
      <c r="J53" s="232">
        <f>J51*J52</f>
        <v>35312974.717848055</v>
      </c>
      <c r="K53" s="197"/>
      <c r="L53" s="197"/>
      <c r="M53" s="197"/>
      <c r="N53" s="197"/>
      <c r="O53" s="197"/>
      <c r="P53" s="197"/>
      <c r="Q53" s="197"/>
      <c r="R53" s="197"/>
      <c r="S53" s="197"/>
      <c r="T53" s="197"/>
      <c r="U53" s="197"/>
      <c r="V53" s="197"/>
      <c r="W53" s="197"/>
      <c r="X53" s="197"/>
    </row>
    <row r="54" spans="1:24" ht="15">
      <c r="A54" s="197"/>
      <c r="B54" s="197"/>
      <c r="C54" s="197"/>
      <c r="D54" s="198"/>
      <c r="E54" s="197"/>
      <c r="F54" s="197"/>
      <c r="G54" s="197"/>
      <c r="H54" s="198" t="s">
        <v>528</v>
      </c>
      <c r="I54" s="197"/>
      <c r="K54" s="197"/>
      <c r="L54" s="197"/>
      <c r="M54" s="197"/>
      <c r="N54" s="197"/>
      <c r="O54" s="197"/>
      <c r="P54" s="197"/>
      <c r="Q54" s="197"/>
      <c r="R54" s="197"/>
      <c r="S54" s="197"/>
      <c r="T54" s="197"/>
      <c r="U54" s="197"/>
      <c r="V54" s="197"/>
      <c r="W54" s="197"/>
      <c r="X54" s="197"/>
    </row>
    <row r="55" spans="1:24" ht="15">
      <c r="A55" s="197"/>
      <c r="B55" s="197"/>
      <c r="C55" s="197"/>
      <c r="D55" s="197" t="s">
        <v>529</v>
      </c>
      <c r="E55" s="197">
        <f>+E23</f>
        <v>10565971.592367597</v>
      </c>
      <c r="F55" s="197"/>
      <c r="G55" s="197"/>
      <c r="H55" s="198">
        <f>+E55/0.35</f>
        <v>30188490.263907421</v>
      </c>
      <c r="I55" s="197"/>
      <c r="K55" s="197"/>
      <c r="L55" s="197"/>
      <c r="M55" s="197"/>
      <c r="N55" s="197"/>
      <c r="O55" s="197"/>
      <c r="P55" s="197"/>
      <c r="Q55" s="197"/>
      <c r="R55" s="197"/>
      <c r="S55" s="197"/>
      <c r="T55" s="197"/>
      <c r="U55" s="197"/>
      <c r="V55" s="197"/>
      <c r="W55" s="197"/>
      <c r="X55" s="197"/>
    </row>
    <row r="56" spans="1:24" ht="15">
      <c r="A56" s="197"/>
      <c r="B56" s="197"/>
      <c r="C56" s="197"/>
      <c r="D56" s="197"/>
      <c r="E56" s="197"/>
      <c r="F56" s="197"/>
      <c r="G56" s="197"/>
      <c r="H56" s="198"/>
      <c r="I56" s="197"/>
      <c r="J56" s="197"/>
      <c r="K56" s="197"/>
      <c r="L56" s="197"/>
      <c r="M56" s="197"/>
      <c r="N56" s="197"/>
      <c r="O56" s="197"/>
      <c r="P56" s="197"/>
      <c r="Q56" s="197"/>
      <c r="R56" s="197"/>
      <c r="S56" s="197"/>
      <c r="T56" s="197"/>
      <c r="U56" s="197"/>
      <c r="V56" s="197"/>
      <c r="W56" s="197"/>
      <c r="X56" s="197"/>
    </row>
    <row r="57" spans="1:24" ht="15">
      <c r="A57" s="222" t="s">
        <v>517</v>
      </c>
      <c r="B57" s="197"/>
      <c r="C57" s="197"/>
      <c r="D57" s="208" t="s">
        <v>509</v>
      </c>
      <c r="E57" s="197">
        <f>-E55/$F$27*($F$27-$F$28)</f>
        <v>-4226388.6369470386</v>
      </c>
      <c r="F57" s="197"/>
      <c r="G57" s="197"/>
      <c r="H57" s="198"/>
      <c r="I57" s="197"/>
      <c r="K57" s="197"/>
      <c r="L57" s="197"/>
      <c r="M57" s="197"/>
      <c r="N57" s="197"/>
      <c r="O57" s="197"/>
      <c r="P57" s="197"/>
      <c r="Q57" s="197"/>
      <c r="R57" s="197"/>
      <c r="S57" s="197"/>
      <c r="T57" s="197"/>
      <c r="U57" s="197"/>
      <c r="V57" s="197"/>
      <c r="W57" s="197"/>
      <c r="X57" s="197"/>
    </row>
    <row r="58" spans="1:24" ht="15">
      <c r="A58" s="222" t="s">
        <v>519</v>
      </c>
      <c r="B58" s="197"/>
      <c r="C58" s="197"/>
      <c r="D58" s="198"/>
      <c r="E58" s="197">
        <f>-E57*$F$41</f>
        <v>5349859.0341101745</v>
      </c>
      <c r="F58" s="197"/>
      <c r="G58" s="197"/>
      <c r="H58" s="198"/>
      <c r="I58" s="197"/>
      <c r="J58" s="197"/>
      <c r="K58" s="197"/>
      <c r="L58" s="197"/>
      <c r="M58" s="197"/>
      <c r="N58" s="197"/>
      <c r="O58" s="197"/>
      <c r="P58" s="197"/>
      <c r="Q58" s="197"/>
      <c r="R58" s="197"/>
      <c r="S58" s="197"/>
      <c r="T58" s="197"/>
      <c r="U58" s="197"/>
      <c r="V58" s="197"/>
      <c r="W58" s="197"/>
      <c r="X58" s="197"/>
    </row>
    <row r="59" spans="1:24" ht="15">
      <c r="A59" s="222" t="s">
        <v>521</v>
      </c>
      <c r="B59" s="197"/>
      <c r="C59" s="197"/>
      <c r="D59" s="198"/>
      <c r="E59" s="197">
        <f>-E58*0.21</f>
        <v>-1123470.3971631366</v>
      </c>
      <c r="F59" s="197"/>
      <c r="G59" s="197"/>
      <c r="H59" s="198"/>
      <c r="I59" s="197"/>
      <c r="J59" s="197"/>
      <c r="K59" s="197"/>
      <c r="L59" s="197"/>
      <c r="M59" s="197"/>
      <c r="N59" s="197"/>
      <c r="O59" s="197"/>
      <c r="P59" s="197"/>
      <c r="Q59" s="197"/>
      <c r="R59" s="197"/>
      <c r="S59" s="197"/>
      <c r="T59" s="197"/>
      <c r="U59" s="197"/>
      <c r="V59" s="197"/>
      <c r="W59" s="197"/>
      <c r="X59" s="197"/>
    </row>
  </sheetData>
  <mergeCells count="4">
    <mergeCell ref="Q7:R7"/>
    <mergeCell ref="E8:F8"/>
    <mergeCell ref="I8:J8"/>
    <mergeCell ref="M8:P8"/>
  </mergeCells>
  <hyperlinks>
    <hyperlink ref="T33" location="'Excess Deferreds'!D21" display="Excess Deferreds'!d21" xr:uid="{CAC09637-39EE-4505-B4BA-4118C56CE173}"/>
  </hyperlinks>
  <pageMargins left="0.7" right="0.7" top="0.75" bottom="0.75" header="0.3" footer="0.3"/>
  <pageSetup scale="3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0D18FA96E10A4EA3061C5AFC12A035" ma:contentTypeVersion="4" ma:contentTypeDescription="Create a new document." ma:contentTypeScope="" ma:versionID="4097de86245d30810914feebc0364665">
  <xsd:schema xmlns:xsd="http://www.w3.org/2001/XMLSchema" xmlns:xs="http://www.w3.org/2001/XMLSchema" xmlns:p="http://schemas.microsoft.com/office/2006/metadata/properties" xmlns:ns2="97dbe3e7-cb9c-4b7c-8260-bd0b660afa3c" targetNamespace="http://schemas.microsoft.com/office/2006/metadata/properties" ma:root="true" ma:fieldsID="9b30b51c9dce4e7510d5968ce31fbf1d" ns2:_="">
    <xsd:import namespace="97dbe3e7-cb9c-4b7c-8260-bd0b660afa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dbe3e7-cb9c-4b7c-8260-bd0b660afa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7A2506-BC82-40CB-8186-D93A38C5EF55}"/>
</file>

<file path=customXml/itemProps2.xml><?xml version="1.0" encoding="utf-8"?>
<ds:datastoreItem xmlns:ds="http://schemas.openxmlformats.org/officeDocument/2006/customXml" ds:itemID="{EF0F66A9-04D7-4B6D-B2D2-FC26C86A5779}"/>
</file>

<file path=customXml/itemProps3.xml><?xml version="1.0" encoding="utf-8"?>
<ds:datastoreItem xmlns:ds="http://schemas.openxmlformats.org/officeDocument/2006/customXml" ds:itemID="{84AB47E6-B668-494B-B208-C365382465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FF1 to A3.1 Tie Out</vt:lpstr>
      <vt:lpstr>Pg 232</vt:lpstr>
      <vt:lpstr>Pg278</vt:lpstr>
      <vt:lpstr>A3.1-EDIT-DDIT</vt:lpstr>
      <vt:lpstr>A3.2-EDIT-DDIT.dtl</vt:lpstr>
      <vt:lpstr>A3.1 Support&gt;&gt;</vt:lpstr>
      <vt:lpstr>2023 ARAM and 2022 True Up</vt:lpstr>
      <vt:lpstr>BHSC SC ARAM</vt:lpstr>
      <vt:lpstr>254015 12.31.23</vt:lpstr>
      <vt:lpstr>182392 12.31.2023</vt:lpstr>
      <vt:lpstr>Tax Reports 2023 11&amp;1&gt;&gt;</vt:lpstr>
      <vt:lpstr>Report 260</vt:lpstr>
      <vt:lpstr>Report 257</vt:lpstr>
      <vt:lpstr>Report 259</vt:lpstr>
      <vt:lpstr>Tax Reports 2022 Tax Return &gt;&gt; </vt:lpstr>
      <vt:lpstr>Rpt 260</vt:lpstr>
      <vt:lpstr>Tax Report 2022 Q4 Prov.&gt;&gt;</vt:lpstr>
      <vt:lpstr>Rept 260</vt:lpstr>
      <vt:lpstr>A3.2 Supports&gt;&gt;</vt:lpstr>
      <vt:lpstr>BHCOE TCJA 12.31.18 </vt:lpstr>
      <vt:lpstr>Property Excess Deferreds TBBS</vt:lpstr>
      <vt:lpstr>withwithout</vt:lpstr>
      <vt:lpstr>'A3.2-EDIT-DDIT.dtl'!Print_Area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Lever, Henry</dc:creator>
  <cp:lastModifiedBy>Crouch, Ken</cp:lastModifiedBy>
  <cp:lastPrinted>2024-05-29T17:33:44Z</cp:lastPrinted>
  <dcterms:created xsi:type="dcterms:W3CDTF">2024-04-16T18:16:07Z</dcterms:created>
  <dcterms:modified xsi:type="dcterms:W3CDTF">2025-02-06T21:59:43Z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0x010100F40D18FA96E10A4EA3061C5AFC12A035</vt:lpwstr>
  </property>
</Properties>
</file>