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10FA0431-4136-47A3-98AD-B026AFBECE8B}" xr6:coauthVersionLast="36" xr6:coauthVersionMax="36" xr10:uidLastSave="{00000000-0000-0000-0000-000000000000}"/>
  <bookViews>
    <workbookView xWindow="480" yWindow="80" windowWidth="23000" windowHeight="10550" firstSheet="1" activeTab="2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</sheets>
  <definedNames>
    <definedName name="_xlnm.Print_Area" localSheetId="2">'BHP WP1 A&amp;G'!$A$1:$D$37</definedName>
    <definedName name="_xlnm.Print_Area" localSheetId="3">'BHP WP4 Transmission Assets'!$A$1:$G$52</definedName>
    <definedName name="_xlnm.Print_Area" localSheetId="4">'BHP WP9 Accum Depr'!$A$1:$I$28</definedName>
    <definedName name="_xlnm.Print_Area" localSheetId="1">'Capital True up References'!$A$1:$P$104</definedName>
  </definedNames>
  <calcPr calcId="191029"/>
</workbook>
</file>

<file path=xl/calcChain.xml><?xml version="1.0" encoding="utf-8"?>
<calcChain xmlns="http://schemas.openxmlformats.org/spreadsheetml/2006/main">
  <c r="E24" i="6" l="1"/>
  <c r="G45" i="2"/>
  <c r="E42" i="2" l="1"/>
  <c r="D11" i="1" l="1"/>
  <c r="I11" i="6" l="1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I12" i="6"/>
  <c r="I13" i="6"/>
  <c r="I14" i="6"/>
  <c r="I15" i="6"/>
  <c r="I16" i="6"/>
  <c r="I17" i="6"/>
  <c r="I18" i="6"/>
  <c r="I19" i="6"/>
  <c r="I20" i="6"/>
  <c r="I21" i="6"/>
  <c r="I22" i="6"/>
  <c r="I23" i="6"/>
  <c r="G24" i="6"/>
  <c r="I24" i="6" l="1"/>
  <c r="G3" i="2" l="1"/>
  <c r="K104" i="5" l="1"/>
  <c r="N80" i="5" s="1"/>
  <c r="N81" i="5" s="1"/>
  <c r="K74" i="5"/>
  <c r="N50" i="5" s="1"/>
  <c r="N51" i="5" s="1"/>
  <c r="M80" i="5" l="1"/>
  <c r="M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E45" i="2"/>
  <c r="E31" i="2"/>
  <c r="G20" i="2"/>
  <c r="G25" i="2" s="1"/>
  <c r="G33" i="2" s="1"/>
  <c r="G37" i="2" s="1"/>
  <c r="E16" i="2"/>
  <c r="E20" i="2" s="1"/>
  <c r="E25" i="2" s="1"/>
  <c r="H118" i="1"/>
  <c r="H119" i="1" s="1"/>
  <c r="D23" i="1"/>
  <c r="D25" i="1" s="1"/>
  <c r="D14" i="1"/>
  <c r="E33" i="2" l="1"/>
  <c r="E37" i="2" s="1"/>
  <c r="G47" i="2"/>
  <c r="E47" i="2" l="1"/>
</calcChain>
</file>

<file path=xl/sharedStrings.xml><?xml version="1.0" encoding="utf-8"?>
<sst xmlns="http://schemas.openxmlformats.org/spreadsheetml/2006/main" count="616" uniqueCount="395">
  <si>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</si>
  <si>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</si>
  <si>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</si>
  <si>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</si>
  <si>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</si>
  <si>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</si>
  <si>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</si>
  <si>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</si>
  <si>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</si>
  <si>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</si>
  <si>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</si>
  <si>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</si>
  <si>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</si>
  <si>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</si>
  <si>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</si>
  <si>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</si>
  <si>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</si>
  <si>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</si>
  <si>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</si>
  <si>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</si>
  <si>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</si>
  <si>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</si>
  <si>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</si>
  <si>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</si>
  <si>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</si>
  <si>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</si>
  <si>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</si>
  <si>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</si>
  <si>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</si>
  <si>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</si>
  <si>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</si>
  <si>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</si>
  <si>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</si>
  <si>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</si>
  <si>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</si>
  <si>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</si>
  <si>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</si>
  <si>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</si>
  <si>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</si>
  <si>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</si>
  <si>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</si>
  <si>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</si>
  <si>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</si>
  <si>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</si>
  <si>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</si>
  <si>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</si>
  <si>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</si>
  <si>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</si>
  <si>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</si>
  <si>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</si>
  <si>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</si>
  <si>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</si>
  <si>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</si>
  <si>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</si>
  <si>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</si>
  <si>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</si>
  <si>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</si>
  <si>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</si>
  <si>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</si>
  <si>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</si>
  <si>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</si>
  <si>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</si>
  <si>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</si>
  <si>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</si>
  <si>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</si>
  <si>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</si>
  <si>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</si>
  <si>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</si>
  <si>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</si>
  <si>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</si>
  <si>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</si>
  <si>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</si>
  <si>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</si>
  <si>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</si>
  <si>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</si>
  <si>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</si>
  <si>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</si>
  <si>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</si>
  <si>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</si>
  <si>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</si>
  <si>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</si>
  <si>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</si>
  <si>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</si>
  <si>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</si>
  <si>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</si>
  <si>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</si>
  <si>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</si>
  <si>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</si>
  <si>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</si>
  <si>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</si>
  <si>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</si>
  <si>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</si>
  <si>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</si>
  <si>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</si>
  <si>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</si>
  <si>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</si>
  <si>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</si>
  <si>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</si>
  <si>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</si>
  <si>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</si>
  <si>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</si>
  <si>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</si>
  <si>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</si>
  <si>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</si>
  <si>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</si>
  <si>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</si>
  <si>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</si>
  <si>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</si>
  <si>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</si>
  <si>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</si>
  <si>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</si>
  <si>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</si>
  <si>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</si>
  <si>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</si>
  <si>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</si>
  <si>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</si>
  <si>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</si>
  <si>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</si>
  <si>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</si>
  <si>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</si>
  <si>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</si>
  <si>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</si>
  <si>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</si>
  <si>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</si>
  <si>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</si>
  <si>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</si>
  <si>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</si>
  <si>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</si>
  <si>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</si>
  <si>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</si>
  <si>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</si>
  <si>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</si>
  <si>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</si>
  <si>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</si>
  <si>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</si>
  <si>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</si>
  <si>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</si>
  <si>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</si>
  <si>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</si>
  <si>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</si>
  <si>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</si>
  <si>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</si>
  <si>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</si>
  <si>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</si>
  <si>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</si>
  <si>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</si>
  <si>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</si>
  <si>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</si>
  <si>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</si>
  <si>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</si>
  <si>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</si>
  <si>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</si>
  <si>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</si>
  <si>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</si>
  <si>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</si>
  <si>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</si>
  <si>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</si>
  <si>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</si>
  <si>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</si>
  <si>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</si>
  <si>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</si>
  <si>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</si>
  <si>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</si>
  <si>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</si>
  <si>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</si>
  <si>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</si>
  <si>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</si>
  <si>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</si>
  <si>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</si>
  <si>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</si>
  <si>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</si>
  <si>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263.20i &amp; l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</si>
  <si>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</si>
  <si>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</si>
  <si>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</si>
  <si>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</si>
  <si>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</si>
  <si>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</si>
  <si>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</si>
  <si>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</si>
  <si>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</si>
  <si>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</si>
  <si>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</si>
  <si>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</si>
  <si>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</si>
  <si>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</si>
  <si>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</si>
  <si>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</si>
  <si>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</si>
  <si>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</si>
  <si>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</si>
  <si>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</si>
  <si>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</si>
  <si>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</si>
  <si>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</si>
  <si>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</si>
  <si>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</si>
  <si>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</si>
  <si>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</si>
  <si>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</si>
  <si>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</si>
  <si>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</si>
  <si>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</si>
  <si>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</si>
  <si>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</si>
  <si>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</si>
  <si>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</si>
  <si>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</si>
  <si>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</si>
  <si>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</si>
  <si>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</si>
  <si>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</si>
  <si>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</si>
  <si>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</si>
  <si>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</si>
  <si>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</si>
  <si>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</si>
  <si>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</si>
  <si>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</si>
  <si>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</si>
  <si>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</si>
  <si>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</si>
  <si>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</si>
  <si>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</si>
  <si>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</si>
  <si>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</si>
  <si>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</si>
  <si>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</si>
  <si>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</si>
  <si>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</si>
  <si>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</si>
  <si>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</si>
  <si>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</si>
  <si>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</si>
  <si>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</si>
  <si>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</si>
  <si>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</si>
  <si>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</si>
  <si>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</si>
  <si>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</si>
  <si>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</si>
  <si>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</si>
  <si>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</si>
  <si>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</si>
  <si>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</si>
  <si>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</si>
  <si>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</si>
  <si>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</si>
  <si>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</si>
  <si>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</si>
  <si>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</si>
  <si>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</si>
  <si>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</si>
  <si>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</si>
  <si>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</si>
  <si>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</si>
  <si>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</si>
  <si>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</si>
  <si>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</si>
  <si>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</si>
  <si>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</si>
  <si>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</si>
  <si>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</si>
  <si>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</si>
  <si>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</si>
  <si>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</si>
  <si>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</si>
  <si>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</si>
  <si>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</si>
  <si>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</si>
  <si>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</si>
  <si>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</si>
  <si>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</si>
  <si>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</si>
  <si>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</si>
  <si>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</si>
  <si>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</si>
  <si>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</si>
  <si>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</si>
  <si>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</si>
  <si>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</si>
  <si>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</si>
  <si>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</si>
  <si>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</si>
  <si>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</si>
  <si>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</si>
  <si>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</si>
  <si>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</si>
  <si>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</si>
  <si>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</si>
  <si>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</si>
  <si>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</si>
  <si>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</si>
  <si>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</si>
  <si>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</si>
  <si>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</si>
  <si>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</si>
  <si>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</si>
  <si>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</si>
  <si>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</si>
  <si>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</si>
  <si>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</si>
  <si>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</si>
  <si>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</si>
  <si>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</si>
  <si>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</si>
  <si>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</si>
  <si>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</si>
  <si>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</si>
  <si>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</si>
  <si>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</si>
  <si>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</si>
  <si>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</si>
  <si>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</si>
  <si>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</si>
  <si>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</si>
  <si>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</si>
  <si>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</si>
  <si>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</si>
  <si>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</si>
  <si>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</si>
  <si>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</si>
  <si>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</si>
  <si>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</si>
  <si>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</si>
  <si>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</si>
  <si>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</si>
  <si>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</si>
  <si>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</si>
  <si>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</si>
  <si>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</si>
  <si>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</si>
  <si>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</si>
  <si>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</si>
  <si>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</si>
  <si>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</si>
  <si>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</si>
  <si>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</si>
  <si>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</si>
  <si>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</si>
  <si>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</si>
  <si>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</si>
  <si>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(Estimated Service Year ATRR 2015)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</si>
  <si>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</si>
  <si>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</si>
  <si>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</si>
  <si>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</si>
  <si>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</si>
  <si>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</si>
  <si>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</si>
  <si>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4, (n)</t>
  </si>
  <si>
    <t>BHP-Workpaper 6, line 5, (n)</t>
  </si>
  <si>
    <t>BHP-Workpaper 6, line 6, (n)</t>
  </si>
  <si>
    <t>Workpaper 6, line 7, (n)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</si>
  <si>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</si>
  <si>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</si>
  <si>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</si>
  <si>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</si>
  <si>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</si>
  <si>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</si>
  <si>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</si>
  <si>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</si>
  <si>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32, ( c)</t>
  </si>
  <si>
    <t>BHP-Workpaper 6, line 33, ( c)</t>
  </si>
  <si>
    <t>BHP-Workpaper 6, line 34, ( c)</t>
  </si>
  <si>
    <t>BHP-Workpaper 6, line 35, ( c)</t>
  </si>
  <si>
    <t>BHP-Workpaper 6, line 36,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</si>
  <si>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</si>
  <si>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</si>
  <si>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</si>
  <si>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</si>
  <si>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</si>
  <si>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3 - Total General Intangible Plant - FERC Form 1 219.28c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</si>
  <si>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</si>
  <si>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</si>
  <si>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</si>
  <si>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</si>
  <si>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</si>
  <si>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</si>
  <si>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</si>
  <si>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</si>
  <si>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</si>
  <si>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</si>
  <si>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</si>
  <si>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</si>
  <si>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</si>
  <si>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</si>
  <si>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r>
      <t>(d)</t>
    </r>
    <r>
      <rPr>
        <sz val="12"/>
        <rFont val="Calibri"/>
        <family val="2"/>
      </rPr>
      <t>₃</t>
    </r>
  </si>
  <si>
    <t>General Plant Accumulated Depreciation by Plant Account</t>
  </si>
  <si>
    <t>WORKPAPER 9</t>
  </si>
  <si>
    <t>321.84-92.b &amp; 96.b</t>
  </si>
  <si>
    <t>263.3i, 263.4i, 263.12i</t>
  </si>
  <si>
    <t>323.189.b - 351.1.h</t>
  </si>
  <si>
    <t>Transmission Assets as of 12/31/2017</t>
  </si>
  <si>
    <t>True-Up Amount to be (Refunded)/Paid based on 2017 Actual Costs (A*B)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</si>
</sst>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</numFmts>
  <fonts count="80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16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  <xf numFmtId="0" fontId="78" fillId="0" borderId="0"/>
    <xf numFmtId="38" fontId="78" fillId="0" borderId="0" applyFont="0" applyFill="0" applyBorder="0" applyAlignment="0" applyProtection="0"/>
    <xf numFmtId="6" fontId="78" fillId="0" borderId="0" applyFont="0" applyFill="0" applyBorder="0" applyAlignment="0" applyProtection="0"/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79" fillId="0" borderId="6">
      <alignment horizontal="center"/>
    </xf>
    <xf numFmtId="3" fontId="78" fillId="0" borderId="0" applyFont="0" applyFill="0" applyBorder="0" applyAlignment="0" applyProtection="0"/>
    <xf numFmtId="0" fontId="78" fillId="28" borderId="0" applyNumberFormat="0" applyFont="0" applyBorder="0" applyAlignment="0" applyProtection="0"/>
    <xf numFmtId="0" fontId="78" fillId="0" borderId="0"/>
  </cellStyleXfs>
  <cellXfs count="219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3" applyAlignment="1">
      <alignment horizontal="center"/>
    </xf>
    <xf numFmtId="165" fontId="2" fillId="0" borderId="0" xfId="1" applyNumberFormat="1"/>
    <xf numFmtId="0" fontId="2" fillId="0" borderId="0" xfId="3" applyFont="1" applyFill="1"/>
    <xf numFmtId="165" fontId="2" fillId="0" borderId="0" xfId="1" applyNumberFormat="1" applyFill="1"/>
    <xf numFmtId="0" fontId="2" fillId="2" borderId="0" xfId="0" applyNumberFormat="1" applyFont="1" applyFill="1" applyAlignment="1"/>
    <xf numFmtId="166" fontId="2" fillId="0" borderId="2" xfId="2" applyNumberFormat="1" applyFont="1" applyFill="1" applyBorder="1"/>
    <xf numFmtId="0" fontId="3" fillId="0" borderId="0" xfId="3" applyFont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0" fontId="2" fillId="0" borderId="0" xfId="127" quotePrefix="1" applyFont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0" fontId="3" fillId="0" borderId="0" xfId="127" applyFont="1"/>
    <xf numFmtId="44" fontId="2" fillId="0" borderId="0" xfId="3" applyNumberFormat="1" applyFont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165" fontId="2" fillId="0" borderId="0" xfId="3" applyNumberFormat="1"/>
    <xf numFmtId="3" fontId="2" fillId="0" borderId="0" xfId="3" applyNumberForma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164" fontId="0" fillId="0" borderId="0" xfId="0" applyBorder="1"/>
    <xf numFmtId="165" fontId="2" fillId="0" borderId="0" xfId="1" applyNumberFormat="1" applyFont="1" applyFill="1" applyBorder="1" applyAlignment="1"/>
    <xf numFmtId="164" fontId="2" fillId="0" borderId="0" xfId="0" applyFont="1" applyBorder="1"/>
    <xf numFmtId="0" fontId="2" fillId="0" borderId="0" xfId="3" applyFont="1" applyBorder="1" applyAlignment="1">
      <alignment horizontal="center"/>
    </xf>
    <xf numFmtId="0" fontId="2" fillId="0" borderId="0" xfId="0" applyNumberFormat="1" applyFont="1" applyBorder="1" applyAlignment="1"/>
    <xf numFmtId="43" fontId="2" fillId="0" borderId="0" xfId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164" fontId="76" fillId="0" borderId="0" xfId="0" applyFont="1" applyBorder="1"/>
    <xf numFmtId="188" fontId="2" fillId="0" borderId="0" xfId="0" applyNumberFormat="1" applyFont="1" applyBorder="1" applyAlignment="1">
      <alignment horizontal="center"/>
    </xf>
    <xf numFmtId="0" fontId="68" fillId="0" borderId="0" xfId="127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6" fillId="0" borderId="0" xfId="0" applyFont="1"/>
    <xf numFmtId="188" fontId="2" fillId="0" borderId="0" xfId="0" applyNumberFormat="1" applyFont="1" applyAlignment="1">
      <alignment horizontal="center"/>
    </xf>
    <xf numFmtId="164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3" fillId="0" borderId="0" xfId="0" applyFont="1" applyAlignment="1">
      <alignment horizontal="right"/>
    </xf>
    <xf numFmtId="164" fontId="3" fillId="0" borderId="0" xfId="0" applyFont="1" applyAlignment="1">
      <alignment horizontal="left"/>
    </xf>
    <xf numFmtId="164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3" applyFont="1" applyAlignment="1"/>
    <xf numFmtId="43" fontId="2" fillId="0" borderId="0" xfId="1" applyFill="1"/>
    <xf numFmtId="3" fontId="2" fillId="0" borderId="0" xfId="3" applyNumberFormat="1" applyFill="1"/>
    <xf numFmtId="164" fontId="2" fillId="0" borderId="0" xfId="0" applyFont="1" applyFill="1"/>
    <xf numFmtId="165" fontId="21" fillId="0" borderId="0" xfId="1" applyNumberFormat="1" applyFont="1" applyFill="1" applyAlignment="1"/>
    <xf numFmtId="164" fontId="0" fillId="0" borderId="0" xfId="0" applyFill="1"/>
    <xf numFmtId="37" fontId="69" fillId="0" borderId="0" xfId="127" applyNumberFormat="1" applyFont="1" applyFill="1"/>
    <xf numFmtId="37" fontId="2" fillId="0" borderId="0" xfId="127" applyNumberFormat="1" applyFont="1" applyFill="1"/>
    <xf numFmtId="37" fontId="2" fillId="0" borderId="3" xfId="127" applyNumberFormat="1" applyFont="1" applyFill="1" applyBorder="1"/>
    <xf numFmtId="37" fontId="69" fillId="0" borderId="3" xfId="127" applyNumberFormat="1" applyFont="1" applyFill="1" applyBorder="1"/>
    <xf numFmtId="37" fontId="2" fillId="0" borderId="0" xfId="127" applyNumberFormat="1" applyFont="1" applyFill="1" applyBorder="1"/>
    <xf numFmtId="37" fontId="69" fillId="0" borderId="1" xfId="127" applyNumberFormat="1" applyFont="1" applyFill="1" applyBorder="1"/>
    <xf numFmtId="37" fontId="2" fillId="0" borderId="1" xfId="127" applyNumberFormat="1" applyFont="1" applyFill="1" applyBorder="1"/>
    <xf numFmtId="37" fontId="43" fillId="0" borderId="1" xfId="127" applyNumberFormat="1" applyFont="1" applyFill="1" applyBorder="1"/>
    <xf numFmtId="37" fontId="43" fillId="0" borderId="0" xfId="127" applyNumberFormat="1" applyFont="1" applyFill="1"/>
    <xf numFmtId="37" fontId="2" fillId="0" borderId="20" xfId="127" applyNumberFormat="1" applyFont="1" applyFill="1" applyBorder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188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/>
    <xf numFmtId="3" fontId="2" fillId="0" borderId="0" xfId="0" applyNumberFormat="1" applyFont="1" applyFill="1" applyAlignment="1">
      <alignment horizontal="center"/>
    </xf>
    <xf numFmtId="165" fontId="2" fillId="0" borderId="0" xfId="1" applyNumberFormat="1" applyFont="1" applyFill="1" applyAlignment="1">
      <alignment horizontal="right" wrapText="1"/>
    </xf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</cellXfs>
  <cellStyles count="216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4" xfId="84" xr:uid="{00000000-0005-0000-0000-000052000000}"/>
    <cellStyle name="Comma 5" xfId="85" xr:uid="{00000000-0005-0000-0000-000053000000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3" xfId="88" xr:uid="{00000000-0005-0000-0000-000058000000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4" xfId="127" xr:uid="{00000000-0005-0000-0000-000087000000}"/>
    <cellStyle name="Normal 5" xfId="195" xr:uid="{00000000-0005-0000-0000-000088000000}"/>
    <cellStyle name="Normal 6" xfId="206" xr:uid="{00000000-0005-0000-0000-000089000000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 [2]" xfId="135" xr:uid="{00000000-0005-0000-0000-000095000000}"/>
    <cellStyle name="Percent 14" xfId="205" xr:uid="{00000000-0005-0000-0000-000096000000}"/>
    <cellStyle name="Percent 2" xfId="136" xr:uid="{00000000-0005-0000-0000-000097000000}"/>
    <cellStyle name="PSChar" xfId="137" xr:uid="{00000000-0005-0000-0000-000098000000}"/>
    <cellStyle name="PSChar 2" xfId="209" xr:uid="{00000000-0005-0000-0000-000099000000}"/>
    <cellStyle name="PSDate" xfId="138" xr:uid="{00000000-0005-0000-0000-00009A000000}"/>
    <cellStyle name="PSDate 2" xfId="210" xr:uid="{00000000-0005-0000-0000-00009B000000}"/>
    <cellStyle name="PSDec" xfId="139" xr:uid="{00000000-0005-0000-0000-00009C000000}"/>
    <cellStyle name="PSDec 2" xfId="211" xr:uid="{00000000-0005-0000-0000-00009D000000}"/>
    <cellStyle name="PSHeading" xfId="140" xr:uid="{00000000-0005-0000-0000-00009E000000}"/>
    <cellStyle name="PSHeading 2" xfId="212" xr:uid="{00000000-0005-0000-0000-00009F000000}"/>
    <cellStyle name="PSInt" xfId="141" xr:uid="{00000000-0005-0000-0000-0000A0000000}"/>
    <cellStyle name="PSInt 2" xfId="213" xr:uid="{00000000-0005-0000-0000-0000A1000000}"/>
    <cellStyle name="PSSpacer" xfId="142" xr:uid="{00000000-0005-0000-0000-0000A2000000}"/>
    <cellStyle name="PSSpacer 2" xfId="214" xr:uid="{00000000-0005-0000-0000-0000A3000000}"/>
    <cellStyle name="R00A" xfId="143" xr:uid="{00000000-0005-0000-0000-0000A4000000}"/>
    <cellStyle name="R00B" xfId="144" xr:uid="{00000000-0005-0000-0000-0000A5000000}"/>
    <cellStyle name="R00L" xfId="145" xr:uid="{00000000-0005-0000-0000-0000A6000000}"/>
    <cellStyle name="R01A" xfId="146" xr:uid="{00000000-0005-0000-0000-0000A7000000}"/>
    <cellStyle name="R01B" xfId="147" xr:uid="{00000000-0005-0000-0000-0000A8000000}"/>
    <cellStyle name="R01H" xfId="148" xr:uid="{00000000-0005-0000-0000-0000A9000000}"/>
    <cellStyle name="R01L" xfId="149" xr:uid="{00000000-0005-0000-0000-0000AA000000}"/>
    <cellStyle name="R02A" xfId="150" xr:uid="{00000000-0005-0000-0000-0000AB000000}"/>
    <cellStyle name="R02B" xfId="151" xr:uid="{00000000-0005-0000-0000-0000AC000000}"/>
    <cellStyle name="R02H" xfId="152" xr:uid="{00000000-0005-0000-0000-0000AD000000}"/>
    <cellStyle name="R02L" xfId="153" xr:uid="{00000000-0005-0000-0000-0000AE000000}"/>
    <cellStyle name="R03A" xfId="154" xr:uid="{00000000-0005-0000-0000-0000AF000000}"/>
    <cellStyle name="R03B" xfId="155" xr:uid="{00000000-0005-0000-0000-0000B0000000}"/>
    <cellStyle name="R03H" xfId="156" xr:uid="{00000000-0005-0000-0000-0000B1000000}"/>
    <cellStyle name="R03L" xfId="157" xr:uid="{00000000-0005-0000-0000-0000B2000000}"/>
    <cellStyle name="R04A" xfId="158" xr:uid="{00000000-0005-0000-0000-0000B3000000}"/>
    <cellStyle name="R04B" xfId="159" xr:uid="{00000000-0005-0000-0000-0000B4000000}"/>
    <cellStyle name="R04H" xfId="160" xr:uid="{00000000-0005-0000-0000-0000B5000000}"/>
    <cellStyle name="R04L" xfId="161" xr:uid="{00000000-0005-0000-0000-0000B6000000}"/>
    <cellStyle name="R05A" xfId="162" xr:uid="{00000000-0005-0000-0000-0000B7000000}"/>
    <cellStyle name="R05B" xfId="163" xr:uid="{00000000-0005-0000-0000-0000B8000000}"/>
    <cellStyle name="R05H" xfId="164" xr:uid="{00000000-0005-0000-0000-0000B9000000}"/>
    <cellStyle name="R05L" xfId="165" xr:uid="{00000000-0005-0000-0000-0000BA000000}"/>
    <cellStyle name="R06A" xfId="166" xr:uid="{00000000-0005-0000-0000-0000BB000000}"/>
    <cellStyle name="R06B" xfId="167" xr:uid="{00000000-0005-0000-0000-0000BC000000}"/>
    <cellStyle name="R06H" xfId="168" xr:uid="{00000000-0005-0000-0000-0000BD000000}"/>
    <cellStyle name="R06L" xfId="169" xr:uid="{00000000-0005-0000-0000-0000BE000000}"/>
    <cellStyle name="R07A" xfId="170" xr:uid="{00000000-0005-0000-0000-0000BF000000}"/>
    <cellStyle name="R07B" xfId="171" xr:uid="{00000000-0005-0000-0000-0000C0000000}"/>
    <cellStyle name="R07H" xfId="172" xr:uid="{00000000-0005-0000-0000-0000C1000000}"/>
    <cellStyle name="R07L" xfId="173" xr:uid="{00000000-0005-0000-0000-0000C2000000}"/>
    <cellStyle name="Resource Detail" xfId="174" xr:uid="{00000000-0005-0000-0000-0000C3000000}"/>
    <cellStyle name="Shade" xfId="175" xr:uid="{00000000-0005-0000-0000-0000C4000000}"/>
    <cellStyle name="single acct" xfId="176" xr:uid="{00000000-0005-0000-0000-0000C5000000}"/>
    <cellStyle name="Single Border" xfId="177" xr:uid="{00000000-0005-0000-0000-0000C6000000}"/>
    <cellStyle name="Small Page Heading" xfId="178" xr:uid="{00000000-0005-0000-0000-0000C7000000}"/>
    <cellStyle name="ssn" xfId="179" xr:uid="{00000000-0005-0000-0000-0000C8000000}"/>
    <cellStyle name="Style 1" xfId="180" xr:uid="{00000000-0005-0000-0000-0000C9000000}"/>
    <cellStyle name="Style 2" xfId="181" xr:uid="{00000000-0005-0000-0000-0000CA000000}"/>
    <cellStyle name="Style 27" xfId="182" xr:uid="{00000000-0005-0000-0000-0000CB000000}"/>
    <cellStyle name="Style 28" xfId="183" xr:uid="{00000000-0005-0000-0000-0000CC000000}"/>
    <cellStyle name="Table Sub Heading" xfId="184" xr:uid="{00000000-0005-0000-0000-0000CD000000}"/>
    <cellStyle name="Table Title" xfId="185" xr:uid="{00000000-0005-0000-0000-0000CE000000}"/>
    <cellStyle name="Table Units" xfId="186" xr:uid="{00000000-0005-0000-0000-0000CF000000}"/>
    <cellStyle name="Theirs" xfId="187" xr:uid="{00000000-0005-0000-0000-0000D0000000}"/>
    <cellStyle name="Times New Roman" xfId="188" xr:uid="{00000000-0005-0000-0000-0000D1000000}"/>
    <cellStyle name="Title 2" xfId="189" xr:uid="{00000000-0005-0000-0000-0000D2000000}"/>
    <cellStyle name="Total 2" xfId="190" xr:uid="{00000000-0005-0000-0000-0000D3000000}"/>
    <cellStyle name="Unprot" xfId="191" xr:uid="{00000000-0005-0000-0000-0000D4000000}"/>
    <cellStyle name="Unprot$" xfId="192" xr:uid="{00000000-0005-0000-0000-0000D5000000}"/>
    <cellStyle name="Unprotect" xfId="193" xr:uid="{00000000-0005-0000-0000-0000D6000000}"/>
    <cellStyle name="Warning Text 2" xfId="194" xr:uid="{00000000-0005-0000-0000-0000D7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zoomScaleNormal="100" workbookViewId="0">
      <selection sqref="A1:F1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213" t="s">
        <v>2</v>
      </c>
      <c r="B1" s="213"/>
      <c r="C1" s="213"/>
      <c r="D1" s="213"/>
      <c r="E1" s="213"/>
      <c r="F1" s="213"/>
    </row>
    <row r="2" spans="1:6">
      <c r="A2" s="213" t="s">
        <v>264</v>
      </c>
      <c r="B2" s="213"/>
      <c r="C2" s="213"/>
      <c r="D2" s="213"/>
      <c r="E2" s="213"/>
      <c r="F2" s="213"/>
    </row>
    <row r="3" spans="1:6">
      <c r="A3" s="40"/>
      <c r="B3" s="40"/>
      <c r="C3" s="40"/>
      <c r="D3" s="40"/>
      <c r="E3" s="40"/>
      <c r="F3" s="40"/>
    </row>
    <row r="4" spans="1:6">
      <c r="A4" s="40"/>
      <c r="B4" s="40"/>
      <c r="C4" s="40"/>
      <c r="D4" s="40"/>
      <c r="E4" s="40"/>
      <c r="F4" s="40"/>
    </row>
    <row r="5" spans="1:6">
      <c r="A5" s="40"/>
      <c r="B5" s="40"/>
      <c r="C5" s="40"/>
      <c r="D5" s="41" t="s">
        <v>66</v>
      </c>
      <c r="E5" s="40"/>
      <c r="F5" s="41" t="s">
        <v>67</v>
      </c>
    </row>
    <row r="6" spans="1:6">
      <c r="A6" s="42"/>
      <c r="B6" s="42"/>
      <c r="C6" s="43" t="s">
        <v>68</v>
      </c>
      <c r="D6" s="43" t="s">
        <v>69</v>
      </c>
      <c r="E6" s="40"/>
      <c r="F6" s="43" t="s">
        <v>69</v>
      </c>
    </row>
    <row r="7" spans="1:6">
      <c r="A7" s="42"/>
      <c r="B7" s="42"/>
      <c r="C7" s="44"/>
      <c r="D7" s="45" t="s">
        <v>4</v>
      </c>
      <c r="E7" s="40"/>
      <c r="F7" s="45" t="s">
        <v>4</v>
      </c>
    </row>
    <row r="8" spans="1:6">
      <c r="A8" s="46" t="s">
        <v>3</v>
      </c>
      <c r="B8" s="42"/>
      <c r="C8" s="44"/>
      <c r="D8" s="47" t="s">
        <v>6</v>
      </c>
      <c r="E8" s="40"/>
      <c r="F8" s="47" t="s">
        <v>6</v>
      </c>
    </row>
    <row r="9" spans="1:6" ht="16" thickBot="1">
      <c r="A9" s="48" t="s">
        <v>5</v>
      </c>
      <c r="B9" s="42"/>
      <c r="C9" s="49" t="s">
        <v>70</v>
      </c>
      <c r="D9" s="50"/>
      <c r="E9" s="40"/>
      <c r="F9" s="50"/>
    </row>
    <row r="10" spans="1:6">
      <c r="A10" s="46"/>
      <c r="B10" s="42"/>
      <c r="C10" s="44"/>
      <c r="D10" s="51"/>
      <c r="E10" s="40"/>
      <c r="F10" s="50"/>
    </row>
    <row r="11" spans="1:6">
      <c r="A11" s="46"/>
      <c r="B11" s="42"/>
      <c r="C11" s="42" t="s">
        <v>71</v>
      </c>
      <c r="D11" s="52" t="s">
        <v>72</v>
      </c>
      <c r="E11" s="40"/>
      <c r="F11" s="55" t="s">
        <v>72</v>
      </c>
    </row>
    <row r="12" spans="1:6">
      <c r="A12" s="46">
        <v>1</v>
      </c>
      <c r="B12" s="42"/>
      <c r="C12" s="42" t="s">
        <v>73</v>
      </c>
      <c r="D12" s="53" t="s">
        <v>74</v>
      </c>
      <c r="E12" s="40"/>
      <c r="F12" s="50" t="s">
        <v>74</v>
      </c>
    </row>
    <row r="13" spans="1:6">
      <c r="A13" s="46">
        <f>+A12+1</f>
        <v>2</v>
      </c>
      <c r="B13" s="42"/>
      <c r="C13" s="42" t="s">
        <v>75</v>
      </c>
      <c r="D13" s="53" t="s">
        <v>76</v>
      </c>
      <c r="E13" s="40"/>
      <c r="F13" s="50" t="s">
        <v>76</v>
      </c>
    </row>
    <row r="14" spans="1:6">
      <c r="A14" s="46">
        <f t="shared" ref="A14:A59" si="0">+A13+1</f>
        <v>3</v>
      </c>
      <c r="B14" s="42"/>
      <c r="C14" s="42" t="s">
        <v>77</v>
      </c>
      <c r="D14" s="53" t="s">
        <v>78</v>
      </c>
      <c r="E14" s="40"/>
      <c r="F14" s="50" t="s">
        <v>78</v>
      </c>
    </row>
    <row r="15" spans="1:6">
      <c r="A15" s="46">
        <f t="shared" si="0"/>
        <v>4</v>
      </c>
      <c r="B15" s="42"/>
      <c r="C15" s="42" t="s">
        <v>79</v>
      </c>
      <c r="D15" s="53" t="s">
        <v>80</v>
      </c>
      <c r="E15" s="40"/>
      <c r="F15" s="50" t="s">
        <v>350</v>
      </c>
    </row>
    <row r="16" spans="1:6">
      <c r="A16" s="46">
        <f t="shared" si="0"/>
        <v>5</v>
      </c>
      <c r="B16" s="42"/>
      <c r="C16" s="42" t="s">
        <v>81</v>
      </c>
      <c r="D16" s="53" t="s">
        <v>82</v>
      </c>
      <c r="E16" s="40"/>
      <c r="F16" s="50" t="s">
        <v>351</v>
      </c>
    </row>
    <row r="17" spans="1:6">
      <c r="A17" s="46">
        <f t="shared" si="0"/>
        <v>6</v>
      </c>
      <c r="B17" s="42"/>
      <c r="C17" s="42" t="s">
        <v>83</v>
      </c>
      <c r="D17" s="53" t="s">
        <v>80</v>
      </c>
      <c r="E17" s="40"/>
      <c r="F17" s="50" t="s">
        <v>352</v>
      </c>
    </row>
    <row r="18" spans="1:6">
      <c r="A18" s="46">
        <f t="shared" si="0"/>
        <v>7</v>
      </c>
      <c r="B18" s="42"/>
      <c r="C18" s="42" t="s">
        <v>84</v>
      </c>
      <c r="D18" s="53" t="s">
        <v>85</v>
      </c>
      <c r="E18" s="40"/>
      <c r="F18" s="50" t="s">
        <v>353</v>
      </c>
    </row>
    <row r="19" spans="1:6">
      <c r="A19" s="46">
        <f t="shared" si="0"/>
        <v>8</v>
      </c>
      <c r="B19" s="42"/>
      <c r="C19" s="54" t="s">
        <v>86</v>
      </c>
      <c r="D19" s="51" t="s">
        <v>87</v>
      </c>
      <c r="E19" s="40"/>
      <c r="F19" s="55" t="s">
        <v>87</v>
      </c>
    </row>
    <row r="20" spans="1:6">
      <c r="A20" s="46">
        <f t="shared" si="0"/>
        <v>9</v>
      </c>
      <c r="B20" s="42"/>
      <c r="C20" s="44"/>
      <c r="D20" s="51"/>
      <c r="E20" s="40"/>
      <c r="F20" s="50"/>
    </row>
    <row r="21" spans="1:6">
      <c r="A21" s="46">
        <f t="shared" si="0"/>
        <v>10</v>
      </c>
      <c r="B21" s="42"/>
      <c r="C21" s="42" t="s">
        <v>88</v>
      </c>
      <c r="D21" s="52" t="s">
        <v>72</v>
      </c>
      <c r="E21" s="40"/>
      <c r="F21" s="55" t="s">
        <v>72</v>
      </c>
    </row>
    <row r="22" spans="1:6">
      <c r="A22" s="46">
        <f t="shared" si="0"/>
        <v>11</v>
      </c>
      <c r="B22" s="42"/>
      <c r="C22" s="44" t="s">
        <v>73</v>
      </c>
      <c r="D22" s="52" t="s">
        <v>89</v>
      </c>
      <c r="E22" s="40"/>
      <c r="F22" s="50" t="s">
        <v>354</v>
      </c>
    </row>
    <row r="23" spans="1:6">
      <c r="A23" s="46">
        <f t="shared" si="0"/>
        <v>12</v>
      </c>
      <c r="B23" s="42"/>
      <c r="C23" s="42" t="s">
        <v>75</v>
      </c>
      <c r="D23" s="52" t="s">
        <v>90</v>
      </c>
      <c r="E23" s="40"/>
      <c r="F23" s="50" t="s">
        <v>355</v>
      </c>
    </row>
    <row r="24" spans="1:6">
      <c r="A24" s="46">
        <f t="shared" si="0"/>
        <v>13</v>
      </c>
      <c r="B24" s="42"/>
      <c r="C24" s="42" t="s">
        <v>77</v>
      </c>
      <c r="D24" s="52" t="s">
        <v>91</v>
      </c>
      <c r="E24" s="40"/>
      <c r="F24" s="50" t="s">
        <v>356</v>
      </c>
    </row>
    <row r="25" spans="1:6">
      <c r="A25" s="46">
        <f t="shared" si="0"/>
        <v>14</v>
      </c>
      <c r="B25" s="42"/>
      <c r="C25" s="44" t="s">
        <v>79</v>
      </c>
      <c r="D25" s="52" t="s">
        <v>92</v>
      </c>
      <c r="E25" s="40"/>
      <c r="F25" s="50" t="s">
        <v>357</v>
      </c>
    </row>
    <row r="26" spans="1:6">
      <c r="A26" s="46">
        <f t="shared" si="0"/>
        <v>15</v>
      </c>
      <c r="B26" s="42"/>
      <c r="C26" s="42" t="s">
        <v>81</v>
      </c>
      <c r="D26" s="52" t="s">
        <v>82</v>
      </c>
      <c r="E26" s="40"/>
      <c r="F26" s="50" t="s">
        <v>358</v>
      </c>
    </row>
    <row r="27" spans="1:6">
      <c r="A27" s="46">
        <f t="shared" si="0"/>
        <v>16</v>
      </c>
      <c r="B27" s="42"/>
      <c r="C27" s="44" t="s">
        <v>83</v>
      </c>
      <c r="D27" s="52" t="s">
        <v>80</v>
      </c>
      <c r="E27" s="40"/>
      <c r="F27" s="50" t="s">
        <v>359</v>
      </c>
    </row>
    <row r="28" spans="1:6">
      <c r="A28" s="46">
        <f t="shared" si="0"/>
        <v>17</v>
      </c>
      <c r="B28" s="42"/>
      <c r="C28" s="44" t="s">
        <v>84</v>
      </c>
      <c r="D28" s="52" t="s">
        <v>85</v>
      </c>
      <c r="E28" s="40"/>
      <c r="F28" s="50" t="s">
        <v>360</v>
      </c>
    </row>
    <row r="29" spans="1:6">
      <c r="A29" s="46">
        <f t="shared" si="0"/>
        <v>18</v>
      </c>
      <c r="B29" s="42"/>
      <c r="C29" s="42" t="s">
        <v>93</v>
      </c>
      <c r="D29" s="51" t="s">
        <v>94</v>
      </c>
      <c r="E29" s="40"/>
      <c r="F29" s="55" t="s">
        <v>94</v>
      </c>
    </row>
    <row r="30" spans="1:6">
      <c r="A30" s="46">
        <f t="shared" si="0"/>
        <v>19</v>
      </c>
      <c r="B30" s="42"/>
      <c r="C30" s="42"/>
      <c r="D30" s="51" t="s">
        <v>95</v>
      </c>
      <c r="E30" s="40"/>
      <c r="F30" s="50" t="s">
        <v>95</v>
      </c>
    </row>
    <row r="31" spans="1:6">
      <c r="A31" s="46">
        <f t="shared" si="0"/>
        <v>20</v>
      </c>
      <c r="B31" s="42"/>
      <c r="C31" s="42" t="s">
        <v>96</v>
      </c>
      <c r="D31" s="52" t="s">
        <v>72</v>
      </c>
      <c r="E31" s="40"/>
      <c r="F31" s="55" t="s">
        <v>72</v>
      </c>
    </row>
    <row r="32" spans="1:6">
      <c r="A32" s="46">
        <f t="shared" si="0"/>
        <v>21</v>
      </c>
      <c r="B32" s="42"/>
      <c r="C32" s="44" t="s">
        <v>73</v>
      </c>
      <c r="D32" s="51" t="s">
        <v>97</v>
      </c>
      <c r="E32" s="40"/>
      <c r="F32" s="55" t="s">
        <v>97</v>
      </c>
    </row>
    <row r="33" spans="1:6">
      <c r="A33" s="46">
        <f t="shared" si="0"/>
        <v>22</v>
      </c>
      <c r="B33" s="42"/>
      <c r="C33" s="42" t="s">
        <v>75</v>
      </c>
      <c r="D33" s="51" t="s">
        <v>98</v>
      </c>
      <c r="E33" s="40"/>
      <c r="F33" s="55" t="s">
        <v>98</v>
      </c>
    </row>
    <row r="34" spans="1:6">
      <c r="A34" s="46">
        <f t="shared" si="0"/>
        <v>23</v>
      </c>
      <c r="B34" s="42"/>
      <c r="C34" s="42" t="s">
        <v>99</v>
      </c>
      <c r="D34" s="51" t="s">
        <v>100</v>
      </c>
      <c r="E34" s="40"/>
      <c r="F34" s="55" t="s">
        <v>100</v>
      </c>
    </row>
    <row r="35" spans="1:6">
      <c r="A35" s="46">
        <f t="shared" si="0"/>
        <v>24</v>
      </c>
      <c r="B35" s="42"/>
      <c r="C35" s="44" t="s">
        <v>79</v>
      </c>
      <c r="D35" s="51" t="s">
        <v>101</v>
      </c>
      <c r="E35" s="40"/>
      <c r="F35" s="55" t="s">
        <v>101</v>
      </c>
    </row>
    <row r="36" spans="1:6">
      <c r="A36" s="46">
        <f t="shared" si="0"/>
        <v>25</v>
      </c>
      <c r="B36" s="42"/>
      <c r="C36" s="42" t="s">
        <v>81</v>
      </c>
      <c r="D36" s="51" t="s">
        <v>102</v>
      </c>
      <c r="E36" s="40"/>
      <c r="F36" s="55" t="s">
        <v>102</v>
      </c>
    </row>
    <row r="37" spans="1:6">
      <c r="A37" s="46">
        <f t="shared" si="0"/>
        <v>26</v>
      </c>
      <c r="B37" s="42"/>
      <c r="C37" s="44" t="s">
        <v>83</v>
      </c>
      <c r="D37" s="51" t="s">
        <v>103</v>
      </c>
      <c r="E37" s="40"/>
      <c r="F37" s="55" t="s">
        <v>103</v>
      </c>
    </row>
    <row r="38" spans="1:6">
      <c r="A38" s="46">
        <f t="shared" si="0"/>
        <v>27</v>
      </c>
      <c r="B38" s="42"/>
      <c r="C38" s="44" t="s">
        <v>84</v>
      </c>
      <c r="D38" s="51" t="s">
        <v>104</v>
      </c>
      <c r="E38" s="40"/>
      <c r="F38" s="55" t="s">
        <v>104</v>
      </c>
    </row>
    <row r="39" spans="1:6">
      <c r="A39" s="46">
        <f t="shared" si="0"/>
        <v>28</v>
      </c>
      <c r="B39" s="42"/>
      <c r="C39" s="42" t="s">
        <v>105</v>
      </c>
      <c r="D39" s="51" t="s">
        <v>106</v>
      </c>
      <c r="E39" s="40"/>
      <c r="F39" s="55" t="s">
        <v>106</v>
      </c>
    </row>
    <row r="40" spans="1:6">
      <c r="A40" s="46">
        <f t="shared" si="0"/>
        <v>29</v>
      </c>
      <c r="B40" s="42"/>
      <c r="C40" s="42"/>
      <c r="D40" s="51"/>
      <c r="E40" s="40"/>
      <c r="F40" s="50"/>
    </row>
    <row r="41" spans="1:6">
      <c r="A41" s="46">
        <f t="shared" si="0"/>
        <v>30</v>
      </c>
      <c r="B41" s="42"/>
      <c r="C41" s="54" t="s">
        <v>107</v>
      </c>
      <c r="D41" s="52" t="s">
        <v>341</v>
      </c>
      <c r="E41" s="40"/>
      <c r="F41" s="55" t="s">
        <v>341</v>
      </c>
    </row>
    <row r="42" spans="1:6">
      <c r="A42" s="46">
        <f t="shared" si="0"/>
        <v>31</v>
      </c>
      <c r="B42" s="42"/>
      <c r="C42" s="42" t="s">
        <v>108</v>
      </c>
      <c r="D42" s="52" t="s">
        <v>109</v>
      </c>
      <c r="E42" s="40"/>
      <c r="F42" s="50" t="s">
        <v>361</v>
      </c>
    </row>
    <row r="43" spans="1:6">
      <c r="A43" s="46">
        <f t="shared" si="0"/>
        <v>32</v>
      </c>
      <c r="B43" s="42"/>
      <c r="C43" s="42" t="s">
        <v>110</v>
      </c>
      <c r="D43" s="52" t="s">
        <v>111</v>
      </c>
      <c r="E43" s="40"/>
      <c r="F43" s="50" t="s">
        <v>362</v>
      </c>
    </row>
    <row r="44" spans="1:6">
      <c r="A44" s="46">
        <f t="shared" si="0"/>
        <v>33</v>
      </c>
      <c r="B44" s="42"/>
      <c r="C44" s="42" t="s">
        <v>112</v>
      </c>
      <c r="D44" s="52" t="s">
        <v>113</v>
      </c>
      <c r="E44" s="40"/>
      <c r="F44" s="50" t="s">
        <v>363</v>
      </c>
    </row>
    <row r="45" spans="1:6">
      <c r="A45" s="46">
        <f t="shared" si="0"/>
        <v>34</v>
      </c>
      <c r="B45" s="42"/>
      <c r="C45" s="42" t="s">
        <v>114</v>
      </c>
      <c r="D45" s="52" t="s">
        <v>115</v>
      </c>
      <c r="E45" s="40"/>
      <c r="F45" s="50" t="s">
        <v>364</v>
      </c>
    </row>
    <row r="46" spans="1:6">
      <c r="A46" s="46">
        <f t="shared" si="0"/>
        <v>35</v>
      </c>
      <c r="B46" s="42"/>
      <c r="C46" s="42" t="s">
        <v>116</v>
      </c>
      <c r="D46" s="56" t="s">
        <v>117</v>
      </c>
      <c r="E46" s="40"/>
      <c r="F46" s="50" t="s">
        <v>365</v>
      </c>
    </row>
    <row r="47" spans="1:6">
      <c r="A47" s="46">
        <f t="shared" si="0"/>
        <v>36</v>
      </c>
      <c r="B47" s="42"/>
      <c r="C47" s="42" t="s">
        <v>118</v>
      </c>
      <c r="D47" s="56" t="s">
        <v>119</v>
      </c>
      <c r="E47" s="112"/>
      <c r="F47" s="51" t="s">
        <v>366</v>
      </c>
    </row>
    <row r="48" spans="1:6">
      <c r="A48" s="46">
        <f t="shared" si="0"/>
        <v>37</v>
      </c>
      <c r="B48" s="42"/>
      <c r="C48" s="42" t="s">
        <v>120</v>
      </c>
      <c r="D48" s="51" t="s">
        <v>121</v>
      </c>
      <c r="E48" s="40"/>
      <c r="F48" s="55" t="s">
        <v>121</v>
      </c>
    </row>
    <row r="49" spans="1:6">
      <c r="A49" s="46">
        <f t="shared" si="0"/>
        <v>38</v>
      </c>
      <c r="B49" s="42"/>
      <c r="C49" s="42"/>
      <c r="D49" s="51"/>
      <c r="E49" s="40"/>
      <c r="F49" s="50"/>
    </row>
    <row r="50" spans="1:6">
      <c r="A50" s="46">
        <f t="shared" si="0"/>
        <v>39</v>
      </c>
      <c r="B50" s="42"/>
      <c r="C50" s="54" t="s">
        <v>122</v>
      </c>
      <c r="D50" s="51" t="s">
        <v>123</v>
      </c>
      <c r="E50" s="40"/>
      <c r="F50" s="55" t="s">
        <v>123</v>
      </c>
    </row>
    <row r="51" spans="1:6">
      <c r="A51" s="46">
        <f t="shared" si="0"/>
        <v>40</v>
      </c>
      <c r="B51" s="42"/>
      <c r="C51" s="44"/>
      <c r="D51" s="51"/>
      <c r="E51" s="40"/>
      <c r="F51" s="50"/>
    </row>
    <row r="52" spans="1:6">
      <c r="A52" s="46">
        <f t="shared" si="0"/>
        <v>41</v>
      </c>
      <c r="B52" s="42"/>
      <c r="C52" s="42" t="s">
        <v>124</v>
      </c>
      <c r="D52" s="51" t="s">
        <v>95</v>
      </c>
      <c r="E52" s="40"/>
      <c r="F52" s="50" t="s">
        <v>95</v>
      </c>
    </row>
    <row r="53" spans="1:6">
      <c r="A53" s="46">
        <f t="shared" si="0"/>
        <v>42</v>
      </c>
      <c r="B53" s="42"/>
      <c r="C53" s="42" t="s">
        <v>125</v>
      </c>
      <c r="D53" s="57" t="s">
        <v>126</v>
      </c>
      <c r="E53" s="40"/>
      <c r="F53" s="58" t="s">
        <v>126</v>
      </c>
    </row>
    <row r="54" spans="1:6">
      <c r="A54" s="46">
        <f t="shared" si="0"/>
        <v>43</v>
      </c>
      <c r="B54" s="42"/>
      <c r="C54" s="42" t="s">
        <v>127</v>
      </c>
      <c r="D54" s="52" t="s">
        <v>128</v>
      </c>
      <c r="E54" s="40"/>
      <c r="F54" s="50" t="s">
        <v>367</v>
      </c>
    </row>
    <row r="55" spans="1:6">
      <c r="A55" s="46">
        <f t="shared" si="0"/>
        <v>44</v>
      </c>
      <c r="B55" s="42"/>
      <c r="C55" s="42" t="s">
        <v>127</v>
      </c>
      <c r="D55" s="52" t="s">
        <v>129</v>
      </c>
      <c r="E55" s="40"/>
      <c r="F55" s="50" t="s">
        <v>368</v>
      </c>
    </row>
    <row r="56" spans="1:6">
      <c r="A56" s="46">
        <f t="shared" si="0"/>
        <v>45</v>
      </c>
      <c r="B56" s="42"/>
      <c r="C56" s="42" t="s">
        <v>130</v>
      </c>
      <c r="D56" s="52" t="s">
        <v>131</v>
      </c>
      <c r="E56" s="40"/>
      <c r="F56" s="50" t="s">
        <v>369</v>
      </c>
    </row>
    <row r="57" spans="1:6">
      <c r="A57" s="46">
        <f t="shared" si="0"/>
        <v>46</v>
      </c>
      <c r="B57" s="42"/>
      <c r="C57" s="42" t="s">
        <v>132</v>
      </c>
      <c r="D57" s="51" t="s">
        <v>133</v>
      </c>
      <c r="E57" s="40"/>
      <c r="F57" s="55" t="s">
        <v>133</v>
      </c>
    </row>
    <row r="58" spans="1:6">
      <c r="A58" s="46">
        <f t="shared" si="0"/>
        <v>47</v>
      </c>
      <c r="B58" s="42"/>
      <c r="C58" s="42"/>
      <c r="D58" s="51"/>
      <c r="E58" s="40"/>
      <c r="F58" s="51"/>
    </row>
    <row r="59" spans="1:6">
      <c r="A59" s="46">
        <f t="shared" si="0"/>
        <v>48</v>
      </c>
      <c r="B59" s="42"/>
      <c r="C59" s="42" t="s">
        <v>134</v>
      </c>
      <c r="D59" s="51" t="s">
        <v>135</v>
      </c>
      <c r="E59" s="40"/>
      <c r="F59" s="55" t="s">
        <v>135</v>
      </c>
    </row>
    <row r="60" spans="1:6">
      <c r="A60" s="40"/>
      <c r="B60" s="40"/>
      <c r="C60" s="40"/>
      <c r="D60" s="40"/>
      <c r="E60" s="40"/>
      <c r="F60" s="40"/>
    </row>
    <row r="61" spans="1:6">
      <c r="A61" s="40"/>
      <c r="B61" s="40"/>
      <c r="C61" s="40"/>
      <c r="D61" s="40"/>
      <c r="E61" s="40"/>
      <c r="F61" s="40"/>
    </row>
    <row r="62" spans="1:6">
      <c r="A62" s="46"/>
      <c r="B62" s="42"/>
      <c r="C62" s="43"/>
      <c r="D62" s="59"/>
      <c r="E62" s="40"/>
      <c r="F62" s="40"/>
    </row>
    <row r="63" spans="1:6">
      <c r="A63" s="46"/>
      <c r="B63" s="42"/>
      <c r="C63" s="40"/>
      <c r="D63" s="41" t="s">
        <v>66</v>
      </c>
      <c r="E63" s="40"/>
      <c r="F63" s="41" t="s">
        <v>136</v>
      </c>
    </row>
    <row r="64" spans="1:6">
      <c r="A64" s="46"/>
      <c r="B64" s="42"/>
      <c r="C64" s="43" t="s">
        <v>68</v>
      </c>
      <c r="D64" s="43" t="s">
        <v>69</v>
      </c>
      <c r="E64" s="40"/>
      <c r="F64" s="43" t="s">
        <v>69</v>
      </c>
    </row>
    <row r="65" spans="1:6">
      <c r="A65" s="46" t="s">
        <v>3</v>
      </c>
      <c r="B65" s="42"/>
      <c r="C65" s="44"/>
      <c r="D65" s="45" t="s">
        <v>4</v>
      </c>
      <c r="E65" s="40"/>
      <c r="F65" s="45" t="s">
        <v>4</v>
      </c>
    </row>
    <row r="66" spans="1:6" ht="16" thickBot="1">
      <c r="A66" s="48" t="s">
        <v>5</v>
      </c>
      <c r="B66" s="42"/>
      <c r="C66" s="44"/>
      <c r="D66" s="47" t="s">
        <v>6</v>
      </c>
      <c r="E66" s="40"/>
      <c r="F66" s="47" t="s">
        <v>6</v>
      </c>
    </row>
    <row r="67" spans="1:6">
      <c r="A67" s="42"/>
      <c r="B67" s="42"/>
      <c r="C67" s="44"/>
      <c r="D67" s="50"/>
      <c r="E67" s="40"/>
      <c r="F67" s="50"/>
    </row>
    <row r="68" spans="1:6">
      <c r="A68" s="46"/>
      <c r="B68" s="42"/>
      <c r="C68" s="44" t="s">
        <v>137</v>
      </c>
      <c r="D68" s="50"/>
      <c r="E68" s="40"/>
      <c r="F68" s="50"/>
    </row>
    <row r="69" spans="1:6">
      <c r="A69" s="46">
        <f>+A59+1</f>
        <v>49</v>
      </c>
      <c r="B69" s="42"/>
      <c r="C69" s="44" t="s">
        <v>138</v>
      </c>
      <c r="D69" s="50" t="s">
        <v>139</v>
      </c>
      <c r="E69" s="40"/>
      <c r="F69" s="55" t="s">
        <v>139</v>
      </c>
    </row>
    <row r="70" spans="1:6">
      <c r="A70" s="46">
        <f>+A69+1</f>
        <v>50</v>
      </c>
      <c r="B70" s="42"/>
      <c r="C70" s="44" t="s">
        <v>140</v>
      </c>
      <c r="D70" s="50" t="s">
        <v>390</v>
      </c>
      <c r="E70" s="40"/>
      <c r="F70" s="50" t="s">
        <v>141</v>
      </c>
    </row>
    <row r="71" spans="1:6">
      <c r="A71" s="46">
        <f t="shared" ref="A71:A112" si="1">+A70+1</f>
        <v>51</v>
      </c>
      <c r="B71" s="42"/>
      <c r="C71" s="44" t="s">
        <v>142</v>
      </c>
      <c r="D71" s="51" t="s">
        <v>143</v>
      </c>
      <c r="E71" s="40"/>
      <c r="F71" s="55" t="s">
        <v>143</v>
      </c>
    </row>
    <row r="72" spans="1:6">
      <c r="A72" s="46">
        <f t="shared" si="1"/>
        <v>52</v>
      </c>
      <c r="B72" s="42"/>
      <c r="C72" s="44" t="s">
        <v>144</v>
      </c>
      <c r="D72" s="51" t="s">
        <v>145</v>
      </c>
      <c r="E72" s="40"/>
      <c r="F72" s="51" t="s">
        <v>146</v>
      </c>
    </row>
    <row r="73" spans="1:6">
      <c r="A73" s="46">
        <f t="shared" si="1"/>
        <v>53</v>
      </c>
      <c r="B73" s="42"/>
      <c r="C73" s="44" t="s">
        <v>147</v>
      </c>
      <c r="D73" s="51" t="s">
        <v>148</v>
      </c>
      <c r="E73" s="40"/>
      <c r="F73" s="55" t="s">
        <v>148</v>
      </c>
    </row>
    <row r="74" spans="1:6">
      <c r="A74" s="46">
        <f t="shared" si="1"/>
        <v>54</v>
      </c>
      <c r="B74" s="42"/>
      <c r="C74" s="44" t="s">
        <v>149</v>
      </c>
      <c r="D74" s="51" t="s">
        <v>150</v>
      </c>
      <c r="E74" s="40"/>
      <c r="F74" s="50" t="s">
        <v>151</v>
      </c>
    </row>
    <row r="75" spans="1:6">
      <c r="A75" s="46">
        <f t="shared" si="1"/>
        <v>55</v>
      </c>
      <c r="B75" s="42"/>
      <c r="C75" s="44" t="s">
        <v>152</v>
      </c>
      <c r="D75" s="51"/>
      <c r="E75" s="40"/>
      <c r="F75" s="50" t="s">
        <v>153</v>
      </c>
    </row>
    <row r="76" spans="1:6">
      <c r="A76" s="46">
        <f t="shared" si="1"/>
        <v>56</v>
      </c>
      <c r="B76" s="42"/>
      <c r="C76" s="44" t="s">
        <v>154</v>
      </c>
      <c r="D76" s="51"/>
      <c r="E76" s="40"/>
      <c r="F76" s="50" t="s">
        <v>155</v>
      </c>
    </row>
    <row r="77" spans="1:6">
      <c r="A77" s="46">
        <f t="shared" si="1"/>
        <v>57</v>
      </c>
      <c r="B77" s="42"/>
      <c r="C77" s="44" t="s">
        <v>84</v>
      </c>
      <c r="D77" s="53" t="s">
        <v>85</v>
      </c>
      <c r="E77" s="40"/>
      <c r="F77" s="60" t="s">
        <v>85</v>
      </c>
    </row>
    <row r="78" spans="1:6">
      <c r="A78" s="46">
        <f t="shared" si="1"/>
        <v>58</v>
      </c>
      <c r="B78" s="42"/>
      <c r="C78" s="44" t="s">
        <v>156</v>
      </c>
      <c r="D78" s="51"/>
      <c r="E78" s="40"/>
      <c r="F78" s="50"/>
    </row>
    <row r="79" spans="1:6">
      <c r="A79" s="46">
        <f t="shared" si="1"/>
        <v>59</v>
      </c>
      <c r="B79" s="42"/>
      <c r="C79" s="42"/>
      <c r="D79" s="51"/>
      <c r="E79" s="40"/>
      <c r="F79" s="50"/>
    </row>
    <row r="80" spans="1:6">
      <c r="A80" s="46">
        <f t="shared" si="1"/>
        <v>60</v>
      </c>
      <c r="B80" s="42"/>
      <c r="C80" s="44" t="s">
        <v>157</v>
      </c>
      <c r="D80" s="51"/>
      <c r="E80" s="40"/>
      <c r="F80" s="50"/>
    </row>
    <row r="81" spans="1:7">
      <c r="A81" s="46">
        <f t="shared" si="1"/>
        <v>61</v>
      </c>
      <c r="B81" s="42"/>
      <c r="C81" s="44" t="s">
        <v>70</v>
      </c>
      <c r="D81" s="51" t="s">
        <v>158</v>
      </c>
      <c r="E81" s="40"/>
      <c r="F81" s="50" t="s">
        <v>370</v>
      </c>
    </row>
    <row r="82" spans="1:7">
      <c r="A82" s="46">
        <f t="shared" si="1"/>
        <v>62</v>
      </c>
      <c r="B82" s="42"/>
      <c r="C82" s="44" t="s">
        <v>159</v>
      </c>
      <c r="D82" s="51" t="s">
        <v>160</v>
      </c>
      <c r="E82" s="40"/>
      <c r="F82" s="50" t="s">
        <v>371</v>
      </c>
    </row>
    <row r="83" spans="1:7">
      <c r="A83" s="46">
        <f t="shared" si="1"/>
        <v>63</v>
      </c>
      <c r="B83" s="42"/>
      <c r="C83" s="44" t="s">
        <v>84</v>
      </c>
      <c r="D83" s="51" t="s">
        <v>161</v>
      </c>
      <c r="E83" s="40"/>
      <c r="F83" s="55" t="s">
        <v>161</v>
      </c>
    </row>
    <row r="84" spans="1:7">
      <c r="A84" s="46">
        <f t="shared" si="1"/>
        <v>64</v>
      </c>
      <c r="B84" s="42"/>
      <c r="C84" s="44" t="s">
        <v>162</v>
      </c>
      <c r="D84" s="51"/>
      <c r="E84" s="40"/>
      <c r="F84" s="50"/>
    </row>
    <row r="85" spans="1:7">
      <c r="A85" s="46">
        <f t="shared" si="1"/>
        <v>65</v>
      </c>
      <c r="B85" s="42"/>
      <c r="C85" s="44"/>
      <c r="D85" s="51"/>
      <c r="E85" s="40"/>
      <c r="F85" s="50"/>
    </row>
    <row r="86" spans="1:7">
      <c r="A86" s="46">
        <f t="shared" si="1"/>
        <v>66</v>
      </c>
      <c r="B86" s="42"/>
      <c r="C86" s="44" t="s">
        <v>163</v>
      </c>
      <c r="D86" s="57"/>
      <c r="E86" s="40"/>
      <c r="F86" s="42"/>
    </row>
    <row r="87" spans="1:7">
      <c r="A87" s="46">
        <f t="shared" si="1"/>
        <v>67</v>
      </c>
      <c r="B87" s="42"/>
      <c r="C87" s="44" t="s">
        <v>164</v>
      </c>
      <c r="D87" s="57"/>
      <c r="E87" s="40"/>
      <c r="F87" s="42"/>
    </row>
    <row r="88" spans="1:7">
      <c r="A88" s="46">
        <f t="shared" si="1"/>
        <v>68</v>
      </c>
      <c r="B88" s="42"/>
      <c r="C88" s="44" t="s">
        <v>165</v>
      </c>
      <c r="D88" s="50" t="s">
        <v>391</v>
      </c>
      <c r="E88" s="40"/>
      <c r="F88" s="55" t="s">
        <v>391</v>
      </c>
      <c r="G88" s="51"/>
    </row>
    <row r="89" spans="1:7">
      <c r="A89" s="46">
        <f t="shared" si="1"/>
        <v>69</v>
      </c>
      <c r="B89" s="42"/>
      <c r="C89" s="44" t="s">
        <v>166</v>
      </c>
      <c r="D89" s="51" t="s">
        <v>167</v>
      </c>
      <c r="E89" s="40"/>
      <c r="F89" s="55" t="s">
        <v>167</v>
      </c>
    </row>
    <row r="90" spans="1:7">
      <c r="A90" s="46">
        <f t="shared" si="1"/>
        <v>70</v>
      </c>
      <c r="B90" s="42"/>
      <c r="C90" s="44" t="s">
        <v>168</v>
      </c>
      <c r="D90" s="51" t="s">
        <v>95</v>
      </c>
      <c r="E90" s="40"/>
      <c r="F90" s="50" t="s">
        <v>95</v>
      </c>
    </row>
    <row r="91" spans="1:7">
      <c r="A91" s="46">
        <f t="shared" si="1"/>
        <v>71</v>
      </c>
      <c r="B91" s="42"/>
      <c r="C91" s="44" t="s">
        <v>169</v>
      </c>
      <c r="D91" s="51" t="s">
        <v>170</v>
      </c>
      <c r="E91" s="40"/>
      <c r="F91" s="50" t="s">
        <v>171</v>
      </c>
    </row>
    <row r="92" spans="1:7">
      <c r="A92" s="46">
        <f t="shared" si="1"/>
        <v>72</v>
      </c>
      <c r="B92" s="42"/>
      <c r="C92" s="44" t="s">
        <v>172</v>
      </c>
      <c r="D92" s="51" t="s">
        <v>167</v>
      </c>
      <c r="E92" s="40"/>
      <c r="F92" s="55" t="s">
        <v>167</v>
      </c>
    </row>
    <row r="93" spans="1:7">
      <c r="A93" s="46">
        <f t="shared" si="1"/>
        <v>73</v>
      </c>
      <c r="B93" s="42"/>
      <c r="C93" s="44" t="s">
        <v>173</v>
      </c>
      <c r="D93" s="51" t="s">
        <v>167</v>
      </c>
      <c r="E93" s="40"/>
      <c r="F93" s="55" t="s">
        <v>167</v>
      </c>
    </row>
    <row r="94" spans="1:7">
      <c r="A94" s="46">
        <f t="shared" si="1"/>
        <v>74</v>
      </c>
      <c r="B94" s="42"/>
      <c r="C94" s="44" t="s">
        <v>174</v>
      </c>
      <c r="D94" s="51"/>
      <c r="E94" s="40"/>
      <c r="F94" s="50"/>
    </row>
    <row r="95" spans="1:7">
      <c r="A95" s="46">
        <f t="shared" si="1"/>
        <v>75</v>
      </c>
      <c r="B95" s="42"/>
      <c r="C95" s="44"/>
      <c r="D95" s="51"/>
      <c r="E95" s="40"/>
      <c r="F95" s="50"/>
    </row>
    <row r="96" spans="1:7">
      <c r="A96" s="46">
        <f t="shared" si="1"/>
        <v>76</v>
      </c>
      <c r="B96" s="42"/>
      <c r="C96" s="44"/>
      <c r="D96" s="50"/>
      <c r="E96" s="40"/>
      <c r="F96" s="50"/>
    </row>
    <row r="97" spans="1:6">
      <c r="A97" s="46">
        <f t="shared" si="1"/>
        <v>77</v>
      </c>
      <c r="B97" s="42"/>
      <c r="C97" s="44" t="s">
        <v>175</v>
      </c>
      <c r="D97" s="50" t="s">
        <v>176</v>
      </c>
      <c r="E97" s="40"/>
      <c r="F97" s="55" t="s">
        <v>176</v>
      </c>
    </row>
    <row r="98" spans="1:6">
      <c r="A98" s="46">
        <f t="shared" si="1"/>
        <v>78</v>
      </c>
      <c r="B98" s="42"/>
      <c r="C98" s="61" t="s">
        <v>177</v>
      </c>
      <c r="D98" s="50"/>
      <c r="E98" s="40"/>
      <c r="F98" s="50"/>
    </row>
    <row r="99" spans="1:6">
      <c r="A99" s="46">
        <f t="shared" si="1"/>
        <v>79</v>
      </c>
      <c r="B99" s="42"/>
      <c r="C99" s="42" t="s">
        <v>178</v>
      </c>
      <c r="D99" s="50"/>
      <c r="E99" s="40"/>
      <c r="F99" s="50"/>
    </row>
    <row r="100" spans="1:6">
      <c r="A100" s="46">
        <f t="shared" si="1"/>
        <v>80</v>
      </c>
      <c r="B100" s="42"/>
      <c r="C100" s="44" t="s">
        <v>179</v>
      </c>
      <c r="D100" s="50"/>
      <c r="E100" s="40"/>
      <c r="F100" s="50"/>
    </row>
    <row r="101" spans="1:6">
      <c r="A101" s="46">
        <f t="shared" si="1"/>
        <v>81</v>
      </c>
      <c r="B101" s="42"/>
      <c r="C101" s="44" t="s">
        <v>180</v>
      </c>
      <c r="D101" s="50"/>
      <c r="E101" s="40"/>
      <c r="F101" s="50"/>
    </row>
    <row r="102" spans="1:6">
      <c r="A102" s="46">
        <f t="shared" si="1"/>
        <v>82</v>
      </c>
      <c r="B102" s="42"/>
      <c r="C102" s="61"/>
      <c r="D102" s="50"/>
      <c r="E102" s="40"/>
      <c r="F102" s="50"/>
    </row>
    <row r="103" spans="1:6">
      <c r="A103" s="46">
        <f t="shared" si="1"/>
        <v>83</v>
      </c>
      <c r="B103" s="42"/>
      <c r="C103" s="62" t="s">
        <v>181</v>
      </c>
      <c r="D103" s="42" t="s">
        <v>182</v>
      </c>
      <c r="E103" s="40"/>
      <c r="F103" s="58" t="s">
        <v>182</v>
      </c>
    </row>
    <row r="104" spans="1:6">
      <c r="A104" s="46">
        <f t="shared" si="1"/>
        <v>84</v>
      </c>
      <c r="B104" s="42"/>
      <c r="C104" s="63"/>
      <c r="D104" s="64"/>
      <c r="E104" s="40"/>
      <c r="F104" s="40"/>
    </row>
    <row r="105" spans="1:6">
      <c r="A105" s="46">
        <f t="shared" si="1"/>
        <v>85</v>
      </c>
      <c r="B105" s="42"/>
      <c r="C105" s="44" t="s">
        <v>183</v>
      </c>
      <c r="D105" s="65"/>
      <c r="E105" s="40"/>
      <c r="F105" s="40"/>
    </row>
    <row r="106" spans="1:6">
      <c r="A106" s="46">
        <f t="shared" si="1"/>
        <v>86</v>
      </c>
      <c r="B106" s="42"/>
      <c r="C106" s="62" t="s">
        <v>184</v>
      </c>
      <c r="D106" s="42"/>
      <c r="E106" s="40"/>
      <c r="F106" s="40"/>
    </row>
    <row r="107" spans="1:6">
      <c r="A107" s="46">
        <f t="shared" si="1"/>
        <v>87</v>
      </c>
      <c r="B107" s="42"/>
      <c r="C107" s="44"/>
      <c r="D107" s="42"/>
      <c r="E107" s="40"/>
      <c r="F107" s="40"/>
    </row>
    <row r="108" spans="1:6">
      <c r="A108" s="46">
        <f t="shared" si="1"/>
        <v>88</v>
      </c>
      <c r="B108" s="42"/>
      <c r="C108" s="44" t="s">
        <v>185</v>
      </c>
      <c r="D108" s="50"/>
      <c r="E108" s="40"/>
      <c r="F108" s="40"/>
    </row>
    <row r="109" spans="1:6">
      <c r="A109" s="46">
        <f t="shared" si="1"/>
        <v>89</v>
      </c>
      <c r="B109" s="42"/>
      <c r="C109" s="42"/>
      <c r="D109" s="42"/>
      <c r="E109" s="40"/>
      <c r="F109" s="40"/>
    </row>
    <row r="110" spans="1:6">
      <c r="A110" s="46">
        <f t="shared" si="1"/>
        <v>90</v>
      </c>
      <c r="B110" s="42"/>
      <c r="C110" s="44" t="s">
        <v>186</v>
      </c>
      <c r="D110" s="42"/>
      <c r="E110" s="40"/>
      <c r="F110" s="44" t="s">
        <v>342</v>
      </c>
    </row>
    <row r="111" spans="1:6">
      <c r="A111" s="46">
        <f t="shared" si="1"/>
        <v>91</v>
      </c>
      <c r="B111" s="42"/>
      <c r="C111" s="42"/>
      <c r="D111" s="42"/>
      <c r="E111" s="40"/>
      <c r="F111" s="40"/>
    </row>
    <row r="112" spans="1:6">
      <c r="A112" s="46">
        <f t="shared" si="1"/>
        <v>92</v>
      </c>
      <c r="B112" s="42"/>
      <c r="C112" s="42" t="s">
        <v>187</v>
      </c>
      <c r="D112" s="42"/>
      <c r="E112" s="40"/>
      <c r="F112" s="40"/>
    </row>
    <row r="113" spans="1:6">
      <c r="A113" s="40"/>
      <c r="B113" s="40"/>
      <c r="C113" s="40"/>
      <c r="D113" s="40"/>
      <c r="E113" s="40"/>
      <c r="F113" s="40"/>
    </row>
    <row r="114" spans="1:6">
      <c r="A114" s="40"/>
      <c r="B114" s="40"/>
      <c r="C114" s="40"/>
      <c r="D114" s="40"/>
      <c r="E114" s="40"/>
      <c r="F114" s="40"/>
    </row>
    <row r="115" spans="1:6">
      <c r="A115" s="40"/>
      <c r="B115" s="40"/>
      <c r="C115" s="40"/>
      <c r="D115" s="40"/>
      <c r="E115" s="40"/>
      <c r="F115" s="40"/>
    </row>
    <row r="116" spans="1:6">
      <c r="A116" s="212" t="s">
        <v>188</v>
      </c>
      <c r="B116" s="212"/>
      <c r="C116" s="212"/>
      <c r="D116" s="212"/>
      <c r="E116" s="212"/>
      <c r="F116" s="212"/>
    </row>
    <row r="117" spans="1:6">
      <c r="A117" s="66"/>
      <c r="B117" s="66"/>
      <c r="C117" s="66"/>
      <c r="D117" s="66"/>
      <c r="E117" s="66"/>
      <c r="F117" s="66"/>
    </row>
    <row r="118" spans="1:6">
      <c r="A118" s="40"/>
      <c r="B118" s="40"/>
      <c r="C118" s="40"/>
      <c r="D118" s="40"/>
      <c r="E118" s="40"/>
      <c r="F118" s="40"/>
    </row>
    <row r="119" spans="1:6">
      <c r="A119" s="67" t="s">
        <v>3</v>
      </c>
      <c r="B119" s="68"/>
      <c r="C119" s="69"/>
      <c r="D119" s="41" t="s">
        <v>66</v>
      </c>
      <c r="E119" s="40"/>
      <c r="F119" s="41" t="s">
        <v>136</v>
      </c>
    </row>
    <row r="120" spans="1:6" ht="16" thickBot="1">
      <c r="A120" s="70" t="s">
        <v>5</v>
      </c>
      <c r="B120" s="68"/>
      <c r="C120" s="71" t="s">
        <v>189</v>
      </c>
      <c r="D120" s="72"/>
      <c r="E120" s="72"/>
      <c r="F120" s="40"/>
    </row>
    <row r="121" spans="1:6" ht="16" thickBot="1">
      <c r="A121" s="67"/>
      <c r="B121" s="68"/>
      <c r="C121" s="71"/>
      <c r="D121" s="73" t="s">
        <v>64</v>
      </c>
      <c r="E121" s="40"/>
      <c r="F121" s="74" t="s">
        <v>64</v>
      </c>
    </row>
    <row r="122" spans="1:6">
      <c r="A122" s="67">
        <v>93</v>
      </c>
      <c r="B122" s="68"/>
      <c r="C122" s="75" t="s">
        <v>190</v>
      </c>
      <c r="D122" s="76" t="s">
        <v>191</v>
      </c>
      <c r="E122" s="76"/>
      <c r="F122" s="77" t="s">
        <v>191</v>
      </c>
    </row>
    <row r="123" spans="1:6">
      <c r="A123" s="67">
        <v>94</v>
      </c>
      <c r="B123" s="68"/>
      <c r="C123" s="75" t="s">
        <v>192</v>
      </c>
      <c r="D123" s="78" t="s">
        <v>51</v>
      </c>
      <c r="E123" s="78"/>
      <c r="F123" s="79" t="s">
        <v>193</v>
      </c>
    </row>
    <row r="124" spans="1:6" ht="16" thickBot="1">
      <c r="A124" s="67">
        <v>95</v>
      </c>
      <c r="B124" s="68"/>
      <c r="C124" s="80" t="s">
        <v>194</v>
      </c>
      <c r="D124" s="81" t="s">
        <v>51</v>
      </c>
      <c r="E124" s="72"/>
      <c r="F124" s="79" t="s">
        <v>195</v>
      </c>
    </row>
    <row r="125" spans="1:6">
      <c r="A125" s="67">
        <v>96</v>
      </c>
      <c r="B125" s="68"/>
      <c r="C125" s="75" t="s">
        <v>196</v>
      </c>
      <c r="D125" s="82"/>
      <c r="E125" s="83"/>
      <c r="F125" s="40"/>
    </row>
    <row r="126" spans="1:6">
      <c r="A126" s="67">
        <v>97</v>
      </c>
      <c r="B126" s="68"/>
      <c r="C126" s="75" t="s">
        <v>197</v>
      </c>
      <c r="D126" s="82"/>
      <c r="E126" s="83"/>
      <c r="F126" s="40"/>
    </row>
    <row r="127" spans="1:6">
      <c r="A127" s="67">
        <v>98</v>
      </c>
      <c r="B127" s="68"/>
      <c r="C127" s="75" t="s">
        <v>198</v>
      </c>
      <c r="D127" s="82"/>
      <c r="E127" s="83"/>
      <c r="F127" s="40"/>
    </row>
    <row r="128" spans="1:6">
      <c r="A128" s="67">
        <v>99</v>
      </c>
      <c r="B128" s="68"/>
      <c r="C128" s="75" t="s">
        <v>199</v>
      </c>
      <c r="D128" s="82"/>
      <c r="E128" s="83"/>
      <c r="F128" s="40"/>
    </row>
    <row r="129" spans="1:6">
      <c r="A129" s="67">
        <v>100</v>
      </c>
      <c r="B129" s="68"/>
      <c r="C129" s="68"/>
      <c r="D129" s="82"/>
      <c r="E129" s="83"/>
      <c r="F129" s="40"/>
    </row>
    <row r="130" spans="1:6">
      <c r="A130" s="67">
        <v>101</v>
      </c>
      <c r="B130" s="68"/>
      <c r="C130" s="75" t="s">
        <v>200</v>
      </c>
      <c r="D130" s="84"/>
      <c r="E130" s="85"/>
      <c r="F130" s="40"/>
    </row>
    <row r="131" spans="1:6">
      <c r="A131" s="67">
        <v>102</v>
      </c>
      <c r="B131" s="68"/>
      <c r="C131" s="68"/>
      <c r="D131" s="78"/>
      <c r="E131" s="68"/>
      <c r="F131" s="40"/>
    </row>
    <row r="132" spans="1:6" ht="16" thickBot="1">
      <c r="A132" s="67">
        <v>103</v>
      </c>
      <c r="B132" s="68"/>
      <c r="C132" s="71" t="s">
        <v>201</v>
      </c>
      <c r="D132" s="81" t="s">
        <v>64</v>
      </c>
      <c r="E132" s="40"/>
      <c r="F132" s="86" t="s">
        <v>64</v>
      </c>
    </row>
    <row r="133" spans="1:6">
      <c r="A133" s="67">
        <v>104</v>
      </c>
      <c r="B133" s="68"/>
      <c r="C133" s="75" t="s">
        <v>202</v>
      </c>
      <c r="D133" s="76" t="s">
        <v>203</v>
      </c>
      <c r="E133" s="40"/>
      <c r="F133" s="77" t="s">
        <v>203</v>
      </c>
    </row>
    <row r="134" spans="1:6">
      <c r="A134" s="67">
        <v>105</v>
      </c>
      <c r="B134" s="68"/>
      <c r="C134" s="75" t="s">
        <v>204</v>
      </c>
      <c r="D134" s="78" t="s">
        <v>51</v>
      </c>
      <c r="E134" s="40"/>
      <c r="F134" s="79" t="s">
        <v>205</v>
      </c>
    </row>
    <row r="135" spans="1:6" ht="16" thickBot="1">
      <c r="A135" s="67">
        <v>106</v>
      </c>
      <c r="B135" s="68"/>
      <c r="C135" s="80" t="s">
        <v>206</v>
      </c>
      <c r="D135" s="81" t="s">
        <v>51</v>
      </c>
      <c r="E135" s="40"/>
      <c r="F135" s="79" t="s">
        <v>195</v>
      </c>
    </row>
    <row r="136" spans="1:6">
      <c r="A136" s="67">
        <v>107</v>
      </c>
      <c r="B136" s="68"/>
      <c r="C136" s="75" t="s">
        <v>207</v>
      </c>
      <c r="D136" s="82"/>
      <c r="E136" s="83"/>
      <c r="F136" s="79" t="s">
        <v>208</v>
      </c>
    </row>
    <row r="137" spans="1:6">
      <c r="A137" s="67">
        <v>108</v>
      </c>
      <c r="B137" s="68"/>
      <c r="C137" s="68"/>
      <c r="D137" s="82"/>
      <c r="E137" s="83"/>
      <c r="F137" s="40"/>
    </row>
    <row r="138" spans="1:6">
      <c r="A138" s="67">
        <v>109</v>
      </c>
      <c r="B138" s="68"/>
      <c r="C138" s="75" t="s">
        <v>209</v>
      </c>
      <c r="D138" s="84"/>
      <c r="E138" s="85"/>
      <c r="F138" s="40"/>
    </row>
    <row r="139" spans="1:6">
      <c r="A139" s="67">
        <v>110</v>
      </c>
      <c r="B139" s="68"/>
      <c r="C139" s="68"/>
      <c r="D139" s="82"/>
      <c r="E139" s="83"/>
      <c r="F139" s="40"/>
    </row>
    <row r="140" spans="1:6" ht="16" thickBot="1">
      <c r="A140" s="67">
        <v>111</v>
      </c>
      <c r="B140" s="68"/>
      <c r="C140" s="71" t="s">
        <v>88</v>
      </c>
      <c r="D140" s="81" t="s">
        <v>64</v>
      </c>
      <c r="E140" s="40"/>
      <c r="F140" s="87" t="s">
        <v>64</v>
      </c>
    </row>
    <row r="141" spans="1:6">
      <c r="A141" s="67">
        <v>112</v>
      </c>
      <c r="B141" s="68"/>
      <c r="C141" s="68" t="s">
        <v>210</v>
      </c>
      <c r="D141" s="76" t="s">
        <v>211</v>
      </c>
      <c r="E141" s="40"/>
      <c r="F141" s="77" t="s">
        <v>211</v>
      </c>
    </row>
    <row r="142" spans="1:6">
      <c r="A142" s="67">
        <v>113</v>
      </c>
      <c r="B142" s="68"/>
      <c r="C142" s="75" t="s">
        <v>192</v>
      </c>
      <c r="D142" s="76" t="s">
        <v>51</v>
      </c>
      <c r="E142" s="85"/>
      <c r="F142" s="79" t="s">
        <v>212</v>
      </c>
    </row>
    <row r="143" spans="1:6">
      <c r="A143" s="67">
        <v>114</v>
      </c>
      <c r="B143" s="68"/>
      <c r="C143" s="88" t="s">
        <v>213</v>
      </c>
      <c r="D143" s="89"/>
      <c r="E143" s="90"/>
      <c r="F143" s="40"/>
    </row>
    <row r="144" spans="1:6">
      <c r="A144" s="67">
        <v>115</v>
      </c>
      <c r="B144" s="68"/>
      <c r="C144" s="75" t="s">
        <v>214</v>
      </c>
      <c r="D144" s="91"/>
      <c r="E144" s="90"/>
      <c r="F144" s="40"/>
    </row>
    <row r="145" spans="1:6">
      <c r="A145" s="67">
        <v>116</v>
      </c>
      <c r="B145" s="68"/>
      <c r="C145" s="75" t="s">
        <v>215</v>
      </c>
      <c r="D145" s="91"/>
      <c r="E145" s="90"/>
      <c r="F145" s="40"/>
    </row>
    <row r="146" spans="1:6">
      <c r="A146" s="67">
        <v>117</v>
      </c>
      <c r="B146" s="68"/>
      <c r="C146" s="75" t="s">
        <v>216</v>
      </c>
      <c r="D146" s="91"/>
      <c r="E146" s="90"/>
      <c r="F146" s="40"/>
    </row>
    <row r="147" spans="1:6">
      <c r="A147" s="67">
        <v>118</v>
      </c>
      <c r="B147" s="68"/>
      <c r="C147" s="68"/>
      <c r="D147" s="82"/>
      <c r="E147" s="83"/>
      <c r="F147" s="40"/>
    </row>
    <row r="148" spans="1:6">
      <c r="A148" s="67">
        <v>119</v>
      </c>
      <c r="B148" s="68"/>
      <c r="C148" s="75" t="s">
        <v>217</v>
      </c>
      <c r="D148" s="82"/>
      <c r="E148" s="83"/>
      <c r="F148" s="40"/>
    </row>
    <row r="149" spans="1:6">
      <c r="A149" s="67">
        <v>120</v>
      </c>
      <c r="B149" s="68"/>
      <c r="C149" s="68"/>
      <c r="D149" s="82"/>
      <c r="E149" s="40"/>
      <c r="F149" s="40"/>
    </row>
    <row r="150" spans="1:6" ht="16" thickBot="1">
      <c r="A150" s="67">
        <v>121</v>
      </c>
      <c r="B150" s="68"/>
      <c r="C150" s="68"/>
      <c r="D150" s="81" t="s">
        <v>64</v>
      </c>
      <c r="E150" s="40"/>
      <c r="F150" s="92" t="s">
        <v>64</v>
      </c>
    </row>
    <row r="151" spans="1:6">
      <c r="A151" s="67">
        <v>122</v>
      </c>
      <c r="B151" s="68"/>
      <c r="C151" s="68" t="s">
        <v>218</v>
      </c>
      <c r="D151" s="76" t="s">
        <v>219</v>
      </c>
      <c r="E151" s="40"/>
      <c r="F151" s="77" t="s">
        <v>219</v>
      </c>
    </row>
    <row r="152" spans="1:6">
      <c r="A152" s="67">
        <v>123</v>
      </c>
      <c r="B152" s="68"/>
      <c r="C152" s="68" t="s">
        <v>220</v>
      </c>
      <c r="D152" s="82"/>
      <c r="E152" s="40"/>
      <c r="F152" s="79" t="s">
        <v>205</v>
      </c>
    </row>
    <row r="153" spans="1:6">
      <c r="A153" s="67">
        <v>124</v>
      </c>
      <c r="B153" s="68"/>
      <c r="C153" s="93" t="s">
        <v>221</v>
      </c>
      <c r="D153" s="89"/>
      <c r="E153" s="94"/>
      <c r="F153" s="79" t="s">
        <v>222</v>
      </c>
    </row>
    <row r="154" spans="1:6">
      <c r="A154" s="67">
        <v>125</v>
      </c>
      <c r="B154" s="68"/>
      <c r="C154" s="68"/>
      <c r="D154" s="82"/>
      <c r="E154" s="83"/>
      <c r="F154" s="40"/>
    </row>
    <row r="155" spans="1:6">
      <c r="A155" s="67">
        <v>126</v>
      </c>
      <c r="B155" s="68"/>
      <c r="C155" s="75" t="s">
        <v>223</v>
      </c>
      <c r="D155" s="82"/>
      <c r="E155" s="83"/>
      <c r="F155" s="40"/>
    </row>
    <row r="156" spans="1:6">
      <c r="A156" s="67">
        <v>127</v>
      </c>
      <c r="B156" s="68"/>
      <c r="C156" s="68"/>
      <c r="D156" s="82"/>
      <c r="E156" s="83"/>
      <c r="F156" s="40"/>
    </row>
    <row r="157" spans="1:6">
      <c r="A157" s="67">
        <v>128</v>
      </c>
      <c r="B157" s="68"/>
      <c r="C157" s="95" t="s">
        <v>224</v>
      </c>
      <c r="D157" s="76"/>
      <c r="E157" s="83"/>
      <c r="F157" s="40"/>
    </row>
    <row r="158" spans="1:6" ht="16" thickBot="1">
      <c r="A158" s="67">
        <v>129</v>
      </c>
      <c r="B158" s="68"/>
      <c r="C158" s="95"/>
      <c r="D158" s="81" t="s">
        <v>64</v>
      </c>
      <c r="E158" s="40"/>
      <c r="F158" s="73" t="s">
        <v>64</v>
      </c>
    </row>
    <row r="159" spans="1:6">
      <c r="A159" s="67">
        <v>130</v>
      </c>
      <c r="B159" s="68"/>
      <c r="C159" s="95" t="s">
        <v>75</v>
      </c>
      <c r="D159" s="76" t="s">
        <v>225</v>
      </c>
      <c r="E159" s="40"/>
      <c r="F159" s="77" t="s">
        <v>225</v>
      </c>
    </row>
    <row r="160" spans="1:6">
      <c r="A160" s="67">
        <v>131</v>
      </c>
      <c r="B160" s="68"/>
      <c r="C160" s="95" t="s">
        <v>226</v>
      </c>
      <c r="D160" s="76" t="s">
        <v>227</v>
      </c>
      <c r="E160" s="40"/>
      <c r="F160" s="77" t="s">
        <v>227</v>
      </c>
    </row>
    <row r="161" spans="1:6">
      <c r="A161" s="67">
        <v>132</v>
      </c>
      <c r="B161" s="68"/>
      <c r="C161" s="95" t="s">
        <v>228</v>
      </c>
      <c r="D161" s="76" t="s">
        <v>229</v>
      </c>
      <c r="E161" s="40"/>
      <c r="F161" s="77" t="s">
        <v>229</v>
      </c>
    </row>
    <row r="162" spans="1:6">
      <c r="A162" s="67">
        <v>133</v>
      </c>
      <c r="B162" s="68"/>
      <c r="C162" s="95" t="s">
        <v>230</v>
      </c>
      <c r="D162" s="76"/>
      <c r="E162" s="83"/>
      <c r="F162" s="40"/>
    </row>
    <row r="163" spans="1:6">
      <c r="A163" s="67">
        <v>134</v>
      </c>
      <c r="B163" s="68"/>
      <c r="C163" s="95"/>
      <c r="D163" s="76"/>
      <c r="E163" s="83"/>
      <c r="F163" s="40"/>
    </row>
    <row r="164" spans="1:6">
      <c r="A164" s="67">
        <v>135</v>
      </c>
      <c r="B164" s="68"/>
      <c r="C164" s="95" t="s">
        <v>231</v>
      </c>
      <c r="D164" s="76"/>
      <c r="E164" s="40"/>
      <c r="F164" s="40"/>
    </row>
    <row r="165" spans="1:6">
      <c r="A165" s="67">
        <v>136</v>
      </c>
      <c r="B165" s="68"/>
      <c r="C165" s="95"/>
      <c r="D165" s="76"/>
      <c r="E165" s="40"/>
      <c r="F165" s="40"/>
    </row>
    <row r="166" spans="1:6">
      <c r="A166" s="67">
        <v>137</v>
      </c>
      <c r="B166" s="68"/>
      <c r="C166" s="95" t="s">
        <v>232</v>
      </c>
      <c r="D166" s="96" t="s">
        <v>233</v>
      </c>
      <c r="E166" s="40"/>
      <c r="F166" s="97" t="s">
        <v>233</v>
      </c>
    </row>
    <row r="167" spans="1:6">
      <c r="A167" s="67">
        <v>138</v>
      </c>
      <c r="B167" s="68"/>
      <c r="C167" s="95" t="s">
        <v>234</v>
      </c>
      <c r="D167" s="96" t="s">
        <v>235</v>
      </c>
      <c r="E167" s="40"/>
      <c r="F167" s="97" t="s">
        <v>235</v>
      </c>
    </row>
    <row r="168" spans="1:6">
      <c r="A168" s="67">
        <v>139</v>
      </c>
      <c r="B168" s="68"/>
      <c r="C168" s="95" t="s">
        <v>236</v>
      </c>
      <c r="D168" s="76"/>
      <c r="E168" s="40"/>
      <c r="F168" s="40"/>
    </row>
    <row r="169" spans="1:6">
      <c r="A169" s="67">
        <v>140</v>
      </c>
      <c r="B169" s="68"/>
      <c r="C169" s="95"/>
      <c r="D169" s="76"/>
      <c r="E169" s="68"/>
      <c r="F169" s="40"/>
    </row>
    <row r="170" spans="1:6">
      <c r="A170" s="67">
        <v>141</v>
      </c>
      <c r="B170" s="98"/>
      <c r="C170" s="99" t="s">
        <v>237</v>
      </c>
      <c r="D170" s="100" t="s">
        <v>64</v>
      </c>
      <c r="E170" s="83"/>
      <c r="F170" s="101" t="s">
        <v>64</v>
      </c>
    </row>
    <row r="171" spans="1:6">
      <c r="A171" s="67">
        <v>142</v>
      </c>
      <c r="B171" s="98"/>
      <c r="C171" s="72" t="s">
        <v>238</v>
      </c>
      <c r="D171" s="76" t="s">
        <v>239</v>
      </c>
      <c r="E171" s="83"/>
      <c r="F171" s="102" t="s">
        <v>239</v>
      </c>
    </row>
    <row r="172" spans="1:6">
      <c r="A172" s="67">
        <v>143</v>
      </c>
      <c r="B172" s="103"/>
      <c r="C172" s="95"/>
      <c r="D172" s="76"/>
      <c r="E172" s="83"/>
      <c r="F172" s="104"/>
    </row>
    <row r="173" spans="1:6">
      <c r="A173" s="67">
        <v>144</v>
      </c>
      <c r="B173" s="98"/>
      <c r="C173" s="95" t="s">
        <v>240</v>
      </c>
      <c r="D173" s="76" t="s">
        <v>241</v>
      </c>
      <c r="E173" s="83"/>
      <c r="F173" s="102" t="s">
        <v>241</v>
      </c>
    </row>
    <row r="174" spans="1:6">
      <c r="A174" s="67">
        <v>145</v>
      </c>
      <c r="B174" s="98"/>
      <c r="C174" s="95"/>
      <c r="D174" s="76"/>
      <c r="E174" s="83"/>
      <c r="F174" s="104"/>
    </row>
    <row r="175" spans="1:6">
      <c r="A175" s="67">
        <v>146</v>
      </c>
      <c r="B175" s="98"/>
      <c r="C175" s="99" t="s">
        <v>242</v>
      </c>
      <c r="D175" s="100" t="s">
        <v>64</v>
      </c>
      <c r="E175" s="83"/>
      <c r="F175" s="101" t="s">
        <v>64</v>
      </c>
    </row>
    <row r="176" spans="1:6">
      <c r="A176" s="67">
        <v>147</v>
      </c>
      <c r="B176" s="98"/>
      <c r="C176" s="95" t="s">
        <v>243</v>
      </c>
      <c r="D176" s="76" t="s">
        <v>244</v>
      </c>
      <c r="E176" s="72"/>
      <c r="F176" s="102" t="s">
        <v>244</v>
      </c>
    </row>
    <row r="177" spans="1:6">
      <c r="A177" s="67">
        <v>148</v>
      </c>
      <c r="B177" s="98"/>
      <c r="C177" s="95" t="s">
        <v>245</v>
      </c>
      <c r="D177" s="76" t="s">
        <v>246</v>
      </c>
      <c r="E177" s="83"/>
      <c r="F177" s="102" t="s">
        <v>246</v>
      </c>
    </row>
    <row r="178" spans="1:6">
      <c r="A178" s="67">
        <v>149</v>
      </c>
      <c r="B178" s="98"/>
      <c r="C178" s="95" t="s">
        <v>247</v>
      </c>
      <c r="D178" s="76" t="s">
        <v>248</v>
      </c>
      <c r="E178" s="83"/>
      <c r="F178" s="102" t="s">
        <v>248</v>
      </c>
    </row>
    <row r="179" spans="1:6">
      <c r="A179" s="67">
        <v>150</v>
      </c>
      <c r="B179" s="98"/>
      <c r="C179" s="95" t="s">
        <v>249</v>
      </c>
      <c r="D179" s="76" t="s">
        <v>250</v>
      </c>
      <c r="E179" s="83"/>
      <c r="F179" s="102" t="s">
        <v>250</v>
      </c>
    </row>
    <row r="180" spans="1:6">
      <c r="A180" s="67">
        <v>151</v>
      </c>
      <c r="B180" s="98"/>
      <c r="C180" s="105" t="s">
        <v>251</v>
      </c>
      <c r="D180" s="82" t="s">
        <v>252</v>
      </c>
      <c r="E180" s="72"/>
      <c r="F180" s="106" t="s">
        <v>252</v>
      </c>
    </row>
    <row r="181" spans="1:6">
      <c r="A181" s="67">
        <v>152</v>
      </c>
      <c r="B181" s="68"/>
      <c r="C181" s="95"/>
      <c r="D181" s="76"/>
      <c r="E181" s="83"/>
      <c r="F181" s="104"/>
    </row>
    <row r="182" spans="1:6" ht="16" thickBot="1">
      <c r="A182" s="67">
        <v>153</v>
      </c>
      <c r="B182" s="68"/>
      <c r="C182" s="95"/>
      <c r="D182" s="81" t="s">
        <v>64</v>
      </c>
      <c r="E182" s="40"/>
      <c r="F182" s="107" t="s">
        <v>64</v>
      </c>
    </row>
    <row r="183" spans="1:6">
      <c r="A183" s="67">
        <v>154</v>
      </c>
      <c r="B183" s="68"/>
      <c r="C183" s="71" t="s">
        <v>253</v>
      </c>
      <c r="D183" s="108" t="s">
        <v>254</v>
      </c>
      <c r="E183" s="40"/>
      <c r="F183" s="109" t="s">
        <v>255</v>
      </c>
    </row>
    <row r="184" spans="1:6">
      <c r="A184" s="67">
        <v>155</v>
      </c>
      <c r="B184" s="68"/>
      <c r="C184" s="71" t="s">
        <v>256</v>
      </c>
      <c r="D184" s="110" t="s">
        <v>246</v>
      </c>
      <c r="E184" s="40"/>
      <c r="F184" s="111" t="s">
        <v>246</v>
      </c>
    </row>
    <row r="185" spans="1:6">
      <c r="A185" s="67">
        <v>156</v>
      </c>
      <c r="B185" s="68"/>
      <c r="C185" s="105" t="s">
        <v>257</v>
      </c>
      <c r="D185" s="110" t="s">
        <v>258</v>
      </c>
      <c r="E185" s="40"/>
      <c r="F185" s="111" t="s">
        <v>258</v>
      </c>
    </row>
    <row r="186" spans="1:6">
      <c r="A186" s="67">
        <v>157</v>
      </c>
      <c r="B186" s="68"/>
      <c r="C186" s="95" t="s">
        <v>259</v>
      </c>
      <c r="D186" s="78"/>
      <c r="E186" s="40"/>
      <c r="F186" s="40"/>
    </row>
    <row r="187" spans="1:6">
      <c r="A187" s="40"/>
      <c r="B187" s="40"/>
      <c r="C187" s="40"/>
      <c r="D187" s="112"/>
      <c r="E187" s="40"/>
      <c r="F187" s="40"/>
    </row>
    <row r="188" spans="1:6">
      <c r="A188" s="40"/>
      <c r="B188" s="40" t="s">
        <v>260</v>
      </c>
      <c r="C188" s="40"/>
      <c r="D188" s="112"/>
      <c r="E188" s="40"/>
      <c r="F188" s="40"/>
    </row>
    <row r="189" spans="1:6">
      <c r="A189" s="40"/>
      <c r="B189" s="40"/>
      <c r="C189" s="113" t="s">
        <v>261</v>
      </c>
      <c r="D189" s="112"/>
      <c r="E189" s="40"/>
      <c r="F189" s="40"/>
    </row>
    <row r="190" spans="1:6">
      <c r="A190" s="40"/>
      <c r="B190" s="40"/>
      <c r="C190" s="113"/>
      <c r="D190" s="112"/>
      <c r="E190" s="40"/>
      <c r="F190" s="40"/>
    </row>
    <row r="191" spans="1:6">
      <c r="A191" s="40"/>
      <c r="B191" s="40"/>
      <c r="C191" s="40" t="s">
        <v>262</v>
      </c>
      <c r="D191" s="112"/>
      <c r="E191" s="40"/>
      <c r="F191" s="40"/>
    </row>
    <row r="192" spans="1:6">
      <c r="A192" s="40"/>
      <c r="B192" s="40"/>
      <c r="C192" s="40"/>
      <c r="D192" s="112"/>
      <c r="E192" s="40"/>
      <c r="F192" s="40"/>
    </row>
    <row r="193" spans="1:6">
      <c r="A193" s="40"/>
      <c r="B193" s="40"/>
      <c r="C193" s="114" t="s">
        <v>263</v>
      </c>
      <c r="D193" s="114"/>
      <c r="E193" s="114"/>
      <c r="F193" s="114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topLeftCell="A61" zoomScaleNormal="100" workbookViewId="0">
      <selection activeCell="M81" sqref="M81"/>
    </sheetView>
  </sheetViews>
  <sheetFormatPr defaultColWidth="8.84375" defaultRowHeight="12.5"/>
  <cols>
    <col min="1" max="1" width="4.3046875" style="39" customWidth="1"/>
    <col min="2" max="2" width="2.765625" style="39" customWidth="1"/>
    <col min="3" max="3" width="3.07421875" style="39" customWidth="1"/>
    <col min="4" max="4" width="2.4609375" style="39" customWidth="1"/>
    <col min="5" max="6" width="8.84375" style="39"/>
    <col min="7" max="7" width="2.23046875" style="39" customWidth="1"/>
    <col min="8" max="11" width="8.84375" style="39"/>
    <col min="12" max="12" width="15.23046875" style="39" customWidth="1"/>
    <col min="13" max="13" width="11.69140625" style="39" customWidth="1"/>
    <col min="14" max="14" width="11" style="39" customWidth="1"/>
    <col min="15" max="15" width="10.3046875" style="39" customWidth="1"/>
    <col min="16" max="16384" width="8.84375" style="39"/>
  </cols>
  <sheetData>
    <row r="2" spans="1:15" ht="15.5">
      <c r="A2" s="214" t="s">
        <v>348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</row>
    <row r="3" spans="1:15" ht="13">
      <c r="A3" s="115" t="s">
        <v>3</v>
      </c>
      <c r="B3" s="116"/>
      <c r="C3" s="117"/>
      <c r="D3" s="117"/>
      <c r="E3" s="138" t="s">
        <v>345</v>
      </c>
      <c r="F3" s="117"/>
      <c r="G3" s="116"/>
      <c r="H3" s="116"/>
      <c r="I3" s="116"/>
      <c r="J3" s="116"/>
      <c r="K3" s="116"/>
      <c r="L3" s="116"/>
      <c r="M3" s="116"/>
      <c r="N3" s="116"/>
    </row>
    <row r="4" spans="1:15">
      <c r="A4" s="118" t="s">
        <v>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5">
      <c r="A5" s="120">
        <v>1</v>
      </c>
      <c r="B5" s="121" t="s">
        <v>265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</row>
    <row r="6" spans="1:15">
      <c r="A6" s="120">
        <v>2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7" spans="1:15">
      <c r="A7" s="120">
        <v>3</v>
      </c>
      <c r="B7" s="121" t="s">
        <v>65</v>
      </c>
      <c r="C7" s="121"/>
      <c r="D7" s="121" t="s">
        <v>266</v>
      </c>
      <c r="E7" s="121"/>
      <c r="F7" s="121"/>
      <c r="G7" s="121"/>
      <c r="H7" s="121"/>
      <c r="I7" s="121"/>
      <c r="J7" s="121"/>
      <c r="K7" s="121"/>
      <c r="L7" s="121"/>
      <c r="M7" s="121"/>
      <c r="N7" s="121"/>
    </row>
    <row r="8" spans="1:15">
      <c r="A8" s="120">
        <v>4</v>
      </c>
      <c r="B8" s="121"/>
      <c r="C8" s="121"/>
      <c r="D8" s="121"/>
      <c r="E8" s="121" t="s">
        <v>267</v>
      </c>
      <c r="F8" s="121"/>
      <c r="G8" s="121"/>
      <c r="H8" s="121"/>
      <c r="I8" s="121"/>
      <c r="J8" s="121"/>
      <c r="K8" s="121"/>
      <c r="L8" s="121"/>
      <c r="M8" s="121"/>
      <c r="N8" s="121"/>
    </row>
    <row r="9" spans="1:15">
      <c r="A9" s="120">
        <v>5</v>
      </c>
      <c r="B9" s="121"/>
      <c r="C9" s="121"/>
      <c r="D9" s="121"/>
      <c r="E9" s="121" t="s">
        <v>268</v>
      </c>
      <c r="F9" s="121"/>
      <c r="G9" s="121"/>
      <c r="H9" s="121"/>
      <c r="I9" s="121"/>
      <c r="J9" s="121"/>
      <c r="K9" s="121"/>
      <c r="L9" s="121"/>
      <c r="M9" s="121"/>
      <c r="N9" s="121"/>
    </row>
    <row r="10" spans="1:15">
      <c r="A10" s="120">
        <v>6</v>
      </c>
      <c r="B10" s="121"/>
      <c r="C10" s="121"/>
      <c r="D10" s="121"/>
      <c r="E10" s="121" t="s">
        <v>269</v>
      </c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15">
      <c r="A11" s="120">
        <v>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</row>
    <row r="12" spans="1:15">
      <c r="A12" s="120">
        <v>8</v>
      </c>
      <c r="B12" s="121" t="s">
        <v>270</v>
      </c>
      <c r="C12" s="121"/>
      <c r="D12" s="121" t="s">
        <v>271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</row>
    <row r="13" spans="1:15">
      <c r="A13" s="120">
        <v>9</v>
      </c>
      <c r="B13" s="121"/>
      <c r="C13" s="121"/>
      <c r="D13" s="121"/>
      <c r="E13" s="121" t="s">
        <v>272</v>
      </c>
      <c r="F13" s="121"/>
      <c r="G13" s="121"/>
      <c r="H13" s="121"/>
      <c r="I13" s="121"/>
      <c r="J13" s="121"/>
      <c r="K13" s="121"/>
      <c r="L13" s="121"/>
      <c r="M13" s="121"/>
      <c r="N13" s="121"/>
    </row>
    <row r="14" spans="1:15">
      <c r="A14" s="120">
        <v>10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5">
      <c r="A15" s="120">
        <v>11</v>
      </c>
      <c r="B15" s="121" t="s">
        <v>273</v>
      </c>
      <c r="C15" s="121"/>
      <c r="D15" s="121" t="s">
        <v>274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15">
      <c r="A16" s="120">
        <v>12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4">
      <c r="A17" s="120">
        <v>13</v>
      </c>
      <c r="B17" s="121"/>
      <c r="C17" s="121"/>
      <c r="D17" s="121" t="s">
        <v>275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4">
      <c r="A18" s="120">
        <v>14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>
      <c r="A19" s="120">
        <v>15</v>
      </c>
      <c r="B19" s="121"/>
      <c r="C19" s="121"/>
      <c r="D19" s="121" t="s">
        <v>276</v>
      </c>
      <c r="E19" s="121"/>
      <c r="F19" s="122" t="s">
        <v>277</v>
      </c>
      <c r="G19" s="121" t="s">
        <v>278</v>
      </c>
      <c r="H19" s="121"/>
      <c r="I19" s="121"/>
      <c r="J19" s="121"/>
      <c r="K19" s="121"/>
      <c r="L19" s="121"/>
      <c r="M19" s="121"/>
      <c r="N19" s="121"/>
    </row>
    <row r="20" spans="1:14">
      <c r="A20" s="120">
        <v>16</v>
      </c>
      <c r="B20" s="121"/>
      <c r="C20" s="121"/>
      <c r="D20" s="121"/>
      <c r="E20" s="121"/>
      <c r="F20" s="121"/>
      <c r="G20" s="121"/>
      <c r="H20" s="121" t="s">
        <v>279</v>
      </c>
      <c r="I20" s="121"/>
      <c r="J20" s="121"/>
      <c r="K20" s="121"/>
      <c r="L20" s="121"/>
      <c r="M20" s="121"/>
      <c r="N20" s="121"/>
    </row>
    <row r="21" spans="1:14">
      <c r="A21" s="120">
        <v>17</v>
      </c>
      <c r="B21" s="121"/>
      <c r="C21" s="121"/>
      <c r="D21" s="121"/>
      <c r="E21" s="121"/>
      <c r="F21" s="121"/>
      <c r="G21" s="121"/>
      <c r="H21" s="121" t="s">
        <v>280</v>
      </c>
      <c r="I21" s="121"/>
      <c r="J21" s="121"/>
      <c r="K21" s="121"/>
      <c r="L21" s="121"/>
      <c r="M21" s="121"/>
      <c r="N21" s="121"/>
    </row>
    <row r="22" spans="1:14">
      <c r="A22" s="120">
        <v>18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</row>
    <row r="23" spans="1:14">
      <c r="A23" s="120">
        <v>19</v>
      </c>
      <c r="B23" s="123" t="s">
        <v>281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</row>
    <row r="24" spans="1:14">
      <c r="A24" s="120">
        <v>20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</row>
    <row r="25" spans="1:14">
      <c r="A25" s="120">
        <v>21</v>
      </c>
      <c r="B25" s="121"/>
      <c r="C25" s="121"/>
      <c r="D25" s="121"/>
      <c r="E25" s="124" t="s">
        <v>282</v>
      </c>
      <c r="F25" s="124" t="s">
        <v>283</v>
      </c>
      <c r="G25" s="125" t="s">
        <v>284</v>
      </c>
      <c r="H25" s="121"/>
      <c r="I25" s="121"/>
      <c r="J25" s="121"/>
      <c r="K25" s="121"/>
      <c r="L25" s="121"/>
      <c r="M25" s="121"/>
      <c r="N25" s="121"/>
    </row>
    <row r="26" spans="1:14" ht="13">
      <c r="A26" s="120">
        <v>22</v>
      </c>
      <c r="B26" s="126" t="s">
        <v>285</v>
      </c>
      <c r="C26" s="121"/>
      <c r="D26" s="121"/>
      <c r="E26" s="124"/>
      <c r="F26" s="124"/>
      <c r="G26" s="127"/>
      <c r="H26" s="121"/>
      <c r="I26" s="121"/>
      <c r="J26" s="121"/>
      <c r="K26" s="121"/>
      <c r="L26" s="121"/>
      <c r="M26" s="121"/>
      <c r="N26" s="121"/>
    </row>
    <row r="27" spans="1:14">
      <c r="A27" s="120">
        <v>23</v>
      </c>
      <c r="B27" s="121"/>
      <c r="C27" s="121" t="s">
        <v>286</v>
      </c>
      <c r="D27" s="121"/>
      <c r="E27" s="124" t="s">
        <v>287</v>
      </c>
      <c r="F27" s="124">
        <v>2010</v>
      </c>
      <c r="G27" s="125" t="s">
        <v>288</v>
      </c>
      <c r="H27" s="121"/>
      <c r="I27" s="121"/>
      <c r="J27" s="121"/>
      <c r="K27" s="121"/>
      <c r="L27" s="121"/>
      <c r="M27" s="121"/>
      <c r="N27" s="121"/>
    </row>
    <row r="28" spans="1:14">
      <c r="A28" s="120">
        <v>24</v>
      </c>
      <c r="B28" s="121"/>
      <c r="C28" s="121" t="s">
        <v>289</v>
      </c>
      <c r="D28" s="121"/>
      <c r="E28" s="124" t="s">
        <v>287</v>
      </c>
      <c r="F28" s="124">
        <v>2010</v>
      </c>
      <c r="G28" s="125" t="s">
        <v>290</v>
      </c>
      <c r="H28" s="121"/>
      <c r="I28" s="121"/>
      <c r="J28" s="121"/>
      <c r="K28" s="121"/>
      <c r="L28" s="121"/>
      <c r="M28" s="121"/>
      <c r="N28" s="121"/>
    </row>
    <row r="29" spans="1:14">
      <c r="A29" s="120">
        <v>25</v>
      </c>
      <c r="B29" s="121"/>
      <c r="C29" s="121" t="s">
        <v>291</v>
      </c>
      <c r="D29" s="121"/>
      <c r="E29" s="124" t="s">
        <v>287</v>
      </c>
      <c r="F29" s="124">
        <v>2010</v>
      </c>
      <c r="G29" s="125" t="s">
        <v>292</v>
      </c>
      <c r="H29" s="121"/>
      <c r="I29" s="121"/>
      <c r="J29" s="121"/>
      <c r="K29" s="121"/>
      <c r="L29" s="121"/>
      <c r="M29" s="121"/>
      <c r="N29" s="121"/>
    </row>
    <row r="30" spans="1:14">
      <c r="A30" s="120">
        <v>26</v>
      </c>
      <c r="B30" s="121"/>
      <c r="C30" s="121" t="s">
        <v>293</v>
      </c>
      <c r="D30" s="121"/>
      <c r="E30" s="124" t="s">
        <v>294</v>
      </c>
      <c r="F30" s="124">
        <v>2010</v>
      </c>
      <c r="G30" s="125" t="s">
        <v>295</v>
      </c>
      <c r="H30" s="121"/>
      <c r="I30" s="121"/>
      <c r="J30" s="121"/>
      <c r="K30" s="121"/>
      <c r="L30" s="121"/>
      <c r="M30" s="121"/>
      <c r="N30" s="121"/>
    </row>
    <row r="31" spans="1:14">
      <c r="A31" s="120">
        <v>27</v>
      </c>
      <c r="B31" s="121"/>
      <c r="C31" s="121"/>
      <c r="D31" s="121"/>
      <c r="E31" s="124"/>
      <c r="F31" s="124"/>
      <c r="G31" s="125"/>
      <c r="H31" s="121"/>
      <c r="I31" s="121"/>
      <c r="J31" s="121"/>
      <c r="K31" s="121"/>
      <c r="L31" s="121"/>
      <c r="M31" s="121"/>
      <c r="N31" s="121"/>
    </row>
    <row r="32" spans="1:14" ht="13">
      <c r="A32" s="120">
        <v>28</v>
      </c>
      <c r="B32" s="126" t="s">
        <v>296</v>
      </c>
      <c r="C32" s="121"/>
      <c r="D32" s="121"/>
      <c r="E32" s="128"/>
      <c r="F32" s="124"/>
      <c r="G32" s="125"/>
      <c r="H32" s="121"/>
      <c r="I32" s="121"/>
      <c r="J32" s="121"/>
      <c r="K32" s="121"/>
      <c r="L32" s="121"/>
      <c r="M32" s="121"/>
      <c r="N32" s="121"/>
    </row>
    <row r="33" spans="1:14">
      <c r="A33" s="120">
        <v>29</v>
      </c>
      <c r="B33" s="121"/>
      <c r="C33" s="121" t="s">
        <v>297</v>
      </c>
      <c r="D33" s="121"/>
      <c r="E33" s="124" t="s">
        <v>298</v>
      </c>
      <c r="F33" s="124">
        <v>2010</v>
      </c>
      <c r="G33" s="125" t="s">
        <v>299</v>
      </c>
      <c r="H33" s="121"/>
      <c r="I33" s="121"/>
      <c r="J33" s="121"/>
      <c r="K33" s="121"/>
      <c r="L33" s="121"/>
      <c r="M33" s="121"/>
      <c r="N33" s="121"/>
    </row>
    <row r="34" spans="1:14">
      <c r="A34" s="120">
        <v>30</v>
      </c>
      <c r="B34" s="121"/>
      <c r="C34" s="121" t="s">
        <v>300</v>
      </c>
      <c r="D34" s="121"/>
      <c r="E34" s="124" t="s">
        <v>298</v>
      </c>
      <c r="F34" s="124">
        <v>2010</v>
      </c>
      <c r="G34" s="125" t="s">
        <v>301</v>
      </c>
      <c r="H34" s="121"/>
      <c r="I34" s="121"/>
      <c r="J34" s="121"/>
      <c r="K34" s="121"/>
      <c r="L34" s="121"/>
      <c r="M34" s="121"/>
      <c r="N34" s="121"/>
    </row>
    <row r="35" spans="1:14">
      <c r="A35" s="120">
        <v>31</v>
      </c>
      <c r="B35" s="121"/>
      <c r="C35" s="121" t="s">
        <v>302</v>
      </c>
      <c r="D35" s="121"/>
      <c r="E35" s="124" t="s">
        <v>298</v>
      </c>
      <c r="F35" s="124">
        <v>2010</v>
      </c>
      <c r="G35" s="125" t="s">
        <v>303</v>
      </c>
      <c r="H35" s="121"/>
      <c r="I35" s="121"/>
      <c r="J35" s="121"/>
      <c r="K35" s="121"/>
      <c r="L35" s="121"/>
      <c r="M35" s="121"/>
      <c r="N35" s="121"/>
    </row>
    <row r="36" spans="1:14">
      <c r="A36" s="120">
        <v>32</v>
      </c>
      <c r="B36" s="121"/>
      <c r="C36" s="121" t="s">
        <v>304</v>
      </c>
      <c r="D36" s="121"/>
      <c r="E36" s="124" t="s">
        <v>298</v>
      </c>
      <c r="F36" s="124">
        <v>2010</v>
      </c>
      <c r="G36" s="125" t="s">
        <v>305</v>
      </c>
      <c r="H36" s="121"/>
      <c r="I36" s="121"/>
      <c r="J36" s="121"/>
      <c r="K36" s="121"/>
      <c r="L36" s="121"/>
      <c r="M36" s="121"/>
      <c r="N36" s="121"/>
    </row>
    <row r="37" spans="1:14">
      <c r="A37" s="120">
        <v>33</v>
      </c>
      <c r="B37" s="121"/>
      <c r="C37" s="121" t="s">
        <v>306</v>
      </c>
      <c r="D37" s="121"/>
      <c r="E37" s="124" t="s">
        <v>307</v>
      </c>
      <c r="F37" s="124">
        <v>2010</v>
      </c>
      <c r="G37" s="125" t="s">
        <v>308</v>
      </c>
      <c r="H37" s="121"/>
      <c r="I37" s="121"/>
      <c r="J37" s="121"/>
      <c r="K37" s="121"/>
      <c r="L37" s="121"/>
      <c r="M37" s="121"/>
      <c r="N37" s="121"/>
    </row>
    <row r="38" spans="1:14">
      <c r="A38" s="120">
        <v>34</v>
      </c>
      <c r="B38" s="121"/>
      <c r="C38" s="121" t="s">
        <v>309</v>
      </c>
      <c r="D38" s="121"/>
      <c r="E38" s="128" t="s">
        <v>310</v>
      </c>
      <c r="F38" s="124">
        <v>2011</v>
      </c>
      <c r="G38" s="125" t="s">
        <v>311</v>
      </c>
      <c r="H38" s="121"/>
      <c r="I38" s="121"/>
      <c r="J38" s="121"/>
      <c r="K38" s="121"/>
      <c r="L38" s="121"/>
      <c r="M38" s="121"/>
      <c r="N38" s="121"/>
    </row>
    <row r="39" spans="1:14">
      <c r="A39" s="120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1:14">
      <c r="A40" s="120">
        <v>36</v>
      </c>
      <c r="B40" s="121"/>
      <c r="C40" s="121"/>
      <c r="D40" s="121"/>
      <c r="E40" s="121" t="s">
        <v>312</v>
      </c>
      <c r="F40" s="121" t="s">
        <v>313</v>
      </c>
      <c r="G40" s="121"/>
      <c r="H40" s="121"/>
      <c r="I40" s="121"/>
      <c r="J40" s="121"/>
      <c r="K40" s="121"/>
      <c r="L40" s="121"/>
      <c r="M40" s="121"/>
      <c r="N40" s="121"/>
    </row>
    <row r="41" spans="1:14">
      <c r="A41" s="120">
        <v>37</v>
      </c>
      <c r="B41" s="121"/>
      <c r="C41" s="121"/>
      <c r="D41" s="121"/>
      <c r="E41" s="121"/>
      <c r="F41" s="121" t="s">
        <v>314</v>
      </c>
      <c r="G41" s="121"/>
      <c r="H41" s="121"/>
      <c r="I41" s="121"/>
      <c r="J41" s="121"/>
      <c r="K41" s="121"/>
      <c r="L41" s="121"/>
      <c r="M41" s="121"/>
      <c r="N41" s="121"/>
    </row>
    <row r="42" spans="1:14">
      <c r="A42" s="120">
        <v>38</v>
      </c>
      <c r="B42" s="121"/>
      <c r="C42" s="121"/>
      <c r="D42" s="121"/>
      <c r="E42" s="121"/>
      <c r="F42" s="121" t="s">
        <v>315</v>
      </c>
      <c r="G42" s="121"/>
      <c r="H42" s="121"/>
      <c r="I42" s="121"/>
      <c r="J42" s="121"/>
      <c r="K42" s="121"/>
      <c r="L42" s="121"/>
      <c r="M42" s="121"/>
      <c r="N42" s="121"/>
    </row>
    <row r="43" spans="1:14">
      <c r="A43" s="120">
        <v>39</v>
      </c>
      <c r="B43" s="121"/>
      <c r="C43" s="121"/>
      <c r="D43" s="121"/>
      <c r="E43" s="121"/>
      <c r="F43" s="121" t="s">
        <v>316</v>
      </c>
      <c r="G43" s="121"/>
      <c r="H43" s="121"/>
      <c r="I43" s="121"/>
      <c r="J43" s="121"/>
      <c r="K43" s="121"/>
      <c r="L43" s="121"/>
      <c r="M43" s="121"/>
      <c r="N43" s="121"/>
    </row>
    <row r="44" spans="1:14">
      <c r="A44" s="120">
        <v>40</v>
      </c>
      <c r="B44" s="121"/>
      <c r="C44" s="121"/>
      <c r="D44" s="121"/>
      <c r="E44" s="121"/>
      <c r="F44" s="121" t="s">
        <v>317</v>
      </c>
      <c r="G44" s="121"/>
      <c r="H44" s="121"/>
      <c r="I44" s="121"/>
      <c r="J44" s="121"/>
      <c r="K44" s="121"/>
      <c r="L44" s="121"/>
      <c r="M44" s="121"/>
      <c r="N44" s="121"/>
    </row>
    <row r="45" spans="1:14">
      <c r="A45" s="120">
        <v>41</v>
      </c>
      <c r="B45" s="121"/>
      <c r="C45" s="121"/>
      <c r="D45" s="121"/>
      <c r="E45" s="121"/>
      <c r="F45" s="121" t="s">
        <v>318</v>
      </c>
      <c r="G45" s="121"/>
      <c r="H45" s="121"/>
      <c r="I45" s="121"/>
      <c r="J45" s="121"/>
      <c r="K45" s="121"/>
      <c r="L45" s="121"/>
      <c r="M45" s="121"/>
      <c r="N45" s="121"/>
    </row>
    <row r="46" spans="1:14">
      <c r="A46" s="120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</row>
    <row r="47" spans="1:14">
      <c r="A47" s="120">
        <v>43</v>
      </c>
      <c r="B47" s="121"/>
      <c r="C47" s="121"/>
      <c r="D47" s="121"/>
      <c r="E47" s="121"/>
      <c r="F47" s="121" t="s">
        <v>319</v>
      </c>
      <c r="G47" s="121"/>
      <c r="H47" s="121"/>
      <c r="I47" s="121"/>
      <c r="J47" s="121"/>
      <c r="K47" s="121"/>
      <c r="L47" s="121"/>
      <c r="M47" s="121"/>
      <c r="N47" s="121"/>
    </row>
    <row r="48" spans="1:14" ht="13">
      <c r="A48" s="129">
        <v>44</v>
      </c>
      <c r="B48" s="119"/>
      <c r="C48" s="119"/>
      <c r="D48" s="116"/>
      <c r="E48" s="116"/>
      <c r="F48" s="116"/>
      <c r="G48" s="116"/>
      <c r="H48" s="116"/>
      <c r="I48" s="116"/>
      <c r="J48" s="121"/>
      <c r="K48" s="121"/>
      <c r="L48" s="121"/>
      <c r="M48" s="142" t="s">
        <v>343</v>
      </c>
      <c r="N48" s="142" t="s">
        <v>344</v>
      </c>
    </row>
    <row r="49" spans="1:14" ht="13">
      <c r="A49" s="129">
        <v>45</v>
      </c>
      <c r="B49" s="119"/>
      <c r="C49" s="119" t="s">
        <v>320</v>
      </c>
      <c r="D49" s="126" t="s">
        <v>321</v>
      </c>
      <c r="E49" s="126"/>
      <c r="F49" s="126"/>
      <c r="G49" s="126"/>
      <c r="H49" s="126"/>
      <c r="I49" s="126"/>
      <c r="J49" s="126"/>
      <c r="K49" s="126"/>
      <c r="L49" s="126"/>
      <c r="M49" s="147">
        <v>0</v>
      </c>
      <c r="N49" s="147">
        <v>0</v>
      </c>
    </row>
    <row r="50" spans="1:14" ht="13">
      <c r="A50" s="129">
        <v>46</v>
      </c>
      <c r="B50" s="119"/>
      <c r="C50" s="119" t="s">
        <v>322</v>
      </c>
      <c r="D50" s="126" t="s">
        <v>323</v>
      </c>
      <c r="E50" s="126"/>
      <c r="F50" s="126"/>
      <c r="G50" s="126"/>
      <c r="H50" s="126"/>
      <c r="I50" s="126"/>
      <c r="J50" s="126"/>
      <c r="K50" s="126"/>
      <c r="L50" s="126"/>
      <c r="M50" s="148">
        <f>ROUND((1+$K$74)^18,2)</f>
        <v>1</v>
      </c>
      <c r="N50" s="148">
        <f>ROUND((1+$K$74)^18,2)</f>
        <v>1</v>
      </c>
    </row>
    <row r="51" spans="1:14" ht="13">
      <c r="A51" s="129">
        <v>47</v>
      </c>
      <c r="B51" s="119"/>
      <c r="C51" s="119" t="s">
        <v>324</v>
      </c>
      <c r="D51" s="137" t="s">
        <v>325</v>
      </c>
      <c r="E51" s="137"/>
      <c r="F51" s="137"/>
      <c r="G51" s="137"/>
      <c r="H51" s="137"/>
      <c r="I51" s="137"/>
      <c r="J51" s="137"/>
      <c r="K51" s="137"/>
      <c r="L51" s="126"/>
      <c r="M51" s="149">
        <f>+M49*M50</f>
        <v>0</v>
      </c>
      <c r="N51" s="149">
        <f>+N49*N50</f>
        <v>0</v>
      </c>
    </row>
    <row r="52" spans="1:14">
      <c r="A52" s="129">
        <v>48</v>
      </c>
      <c r="B52" s="119"/>
      <c r="C52" s="119"/>
      <c r="D52" s="121"/>
      <c r="E52" s="121"/>
      <c r="F52" s="121"/>
      <c r="G52" s="121"/>
      <c r="H52" s="121"/>
      <c r="I52" s="121"/>
      <c r="J52" s="121"/>
      <c r="K52" s="121"/>
      <c r="L52" s="121"/>
      <c r="M52" s="119"/>
      <c r="N52" s="119"/>
    </row>
    <row r="53" spans="1:14">
      <c r="A53" s="129">
        <v>49</v>
      </c>
      <c r="B53" s="119"/>
      <c r="C53" s="119"/>
      <c r="D53" s="119"/>
      <c r="E53" s="119" t="s">
        <v>276</v>
      </c>
      <c r="F53" s="119" t="s">
        <v>326</v>
      </c>
      <c r="G53" s="119"/>
      <c r="H53" s="119"/>
      <c r="I53" s="119"/>
      <c r="J53" s="119"/>
      <c r="K53" s="119"/>
      <c r="L53" s="119"/>
      <c r="M53" s="119"/>
      <c r="N53" s="119"/>
    </row>
    <row r="54" spans="1:14">
      <c r="A54" s="129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</row>
    <row r="55" spans="1:14">
      <c r="A55" s="129">
        <v>51</v>
      </c>
      <c r="B55" s="119"/>
      <c r="C55" s="119"/>
      <c r="D55" s="146" t="s">
        <v>327</v>
      </c>
      <c r="E55" s="119"/>
      <c r="F55" s="119"/>
      <c r="G55" s="119"/>
      <c r="H55" s="119"/>
      <c r="I55" s="119"/>
      <c r="J55" s="119"/>
      <c r="K55" s="119"/>
      <c r="L55" s="119"/>
      <c r="M55" s="119"/>
      <c r="N55" s="119"/>
    </row>
    <row r="56" spans="1:14">
      <c r="A56" s="129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44" t="s">
        <v>328</v>
      </c>
      <c r="L56" s="119"/>
      <c r="M56" s="119"/>
      <c r="N56" s="119"/>
    </row>
    <row r="57" spans="1:14">
      <c r="A57" s="129">
        <v>53</v>
      </c>
      <c r="B57" s="119"/>
      <c r="C57" s="119"/>
      <c r="D57" s="119"/>
      <c r="E57" s="145" t="s">
        <v>282</v>
      </c>
      <c r="F57" s="115"/>
      <c r="G57" s="115"/>
      <c r="H57" s="145" t="s">
        <v>283</v>
      </c>
      <c r="I57" s="130"/>
      <c r="J57" s="119"/>
      <c r="K57" s="145" t="s">
        <v>329</v>
      </c>
      <c r="L57" s="119"/>
      <c r="M57" s="119"/>
      <c r="N57" s="131"/>
    </row>
    <row r="58" spans="1:14">
      <c r="A58" s="129">
        <v>54</v>
      </c>
      <c r="B58" s="119"/>
      <c r="C58" s="119"/>
      <c r="D58" s="119"/>
      <c r="E58" s="119" t="s">
        <v>310</v>
      </c>
      <c r="F58" s="119"/>
      <c r="G58" s="119"/>
      <c r="H58" s="119" t="s">
        <v>330</v>
      </c>
      <c r="I58" s="119"/>
      <c r="J58" s="119"/>
      <c r="K58" s="140">
        <v>0</v>
      </c>
      <c r="L58" s="119"/>
      <c r="M58" s="132"/>
      <c r="N58" s="132"/>
    </row>
    <row r="59" spans="1:14">
      <c r="A59" s="129">
        <v>55</v>
      </c>
      <c r="B59" s="119"/>
      <c r="C59" s="119"/>
      <c r="D59" s="119"/>
      <c r="E59" s="119" t="s">
        <v>331</v>
      </c>
      <c r="F59" s="119"/>
      <c r="G59" s="119"/>
      <c r="H59" s="119" t="s">
        <v>330</v>
      </c>
      <c r="I59" s="119"/>
      <c r="J59" s="119"/>
      <c r="K59" s="140">
        <v>0</v>
      </c>
      <c r="L59" s="119"/>
      <c r="M59" s="132"/>
      <c r="N59" s="132"/>
    </row>
    <row r="60" spans="1:14">
      <c r="A60" s="129">
        <v>56</v>
      </c>
      <c r="B60" s="119"/>
      <c r="C60" s="119"/>
      <c r="D60" s="119"/>
      <c r="E60" s="119" t="s">
        <v>332</v>
      </c>
      <c r="F60" s="119"/>
      <c r="G60" s="119"/>
      <c r="H60" s="119" t="s">
        <v>330</v>
      </c>
      <c r="I60" s="119"/>
      <c r="J60" s="119"/>
      <c r="K60" s="140">
        <v>0</v>
      </c>
      <c r="L60" s="119"/>
      <c r="M60" s="132"/>
      <c r="N60" s="132"/>
    </row>
    <row r="61" spans="1:14">
      <c r="A61" s="129">
        <v>57</v>
      </c>
      <c r="B61" s="119"/>
      <c r="C61" s="119"/>
      <c r="D61" s="119"/>
      <c r="E61" s="119" t="s">
        <v>333</v>
      </c>
      <c r="F61" s="119"/>
      <c r="G61" s="119"/>
      <c r="H61" s="119" t="s">
        <v>330</v>
      </c>
      <c r="I61" s="119"/>
      <c r="J61" s="119"/>
      <c r="K61" s="140">
        <v>0</v>
      </c>
      <c r="L61" s="119"/>
      <c r="M61" s="132"/>
      <c r="N61" s="132"/>
    </row>
    <row r="62" spans="1:14">
      <c r="A62" s="129">
        <v>58</v>
      </c>
      <c r="B62" s="119"/>
      <c r="C62" s="119"/>
      <c r="D62" s="119"/>
      <c r="E62" s="119" t="s">
        <v>287</v>
      </c>
      <c r="F62" s="119"/>
      <c r="G62" s="119"/>
      <c r="H62" s="119" t="s">
        <v>330</v>
      </c>
      <c r="I62" s="119"/>
      <c r="J62" s="119"/>
      <c r="K62" s="140">
        <v>0</v>
      </c>
      <c r="L62" s="119"/>
      <c r="M62" s="132"/>
      <c r="N62" s="132"/>
    </row>
    <row r="63" spans="1:14">
      <c r="A63" s="129">
        <v>59</v>
      </c>
      <c r="B63" s="119"/>
      <c r="C63" s="119"/>
      <c r="D63" s="119"/>
      <c r="E63" s="119" t="s">
        <v>334</v>
      </c>
      <c r="F63" s="119"/>
      <c r="G63" s="119"/>
      <c r="H63" s="119" t="s">
        <v>330</v>
      </c>
      <c r="I63" s="119"/>
      <c r="J63" s="119"/>
      <c r="K63" s="140">
        <v>0</v>
      </c>
      <c r="L63" s="119"/>
      <c r="M63" s="132"/>
      <c r="N63" s="132"/>
    </row>
    <row r="64" spans="1:14">
      <c r="A64" s="129">
        <v>60</v>
      </c>
      <c r="B64" s="119"/>
      <c r="C64" s="119"/>
      <c r="D64" s="119"/>
      <c r="E64" s="119" t="s">
        <v>335</v>
      </c>
      <c r="F64" s="119"/>
      <c r="G64" s="119"/>
      <c r="H64" s="119" t="s">
        <v>330</v>
      </c>
      <c r="I64" s="119"/>
      <c r="J64" s="119"/>
      <c r="K64" s="140">
        <v>0</v>
      </c>
      <c r="L64" s="119"/>
      <c r="M64" s="132"/>
      <c r="N64" s="132"/>
    </row>
    <row r="65" spans="1:14">
      <c r="A65" s="129">
        <v>61</v>
      </c>
      <c r="B65" s="119"/>
      <c r="C65" s="119"/>
      <c r="D65" s="119"/>
      <c r="E65" s="119" t="s">
        <v>336</v>
      </c>
      <c r="F65" s="119"/>
      <c r="G65" s="119"/>
      <c r="H65" s="119" t="s">
        <v>330</v>
      </c>
      <c r="I65" s="119"/>
      <c r="J65" s="119"/>
      <c r="K65" s="140">
        <v>0</v>
      </c>
      <c r="L65" s="119"/>
      <c r="M65" s="132"/>
      <c r="N65" s="132"/>
    </row>
    <row r="66" spans="1:14">
      <c r="A66" s="129">
        <v>62</v>
      </c>
      <c r="B66" s="119"/>
      <c r="C66" s="119"/>
      <c r="D66" s="119"/>
      <c r="E66" s="119" t="s">
        <v>298</v>
      </c>
      <c r="F66" s="119"/>
      <c r="G66" s="119"/>
      <c r="H66" s="119" t="s">
        <v>330</v>
      </c>
      <c r="I66" s="119"/>
      <c r="J66" s="119"/>
      <c r="K66" s="140">
        <v>0</v>
      </c>
      <c r="L66" s="119"/>
      <c r="M66" s="132"/>
      <c r="N66" s="132"/>
    </row>
    <row r="67" spans="1:14">
      <c r="A67" s="129">
        <v>63</v>
      </c>
      <c r="B67" s="119"/>
      <c r="C67" s="119"/>
      <c r="D67" s="119"/>
      <c r="E67" s="119" t="s">
        <v>307</v>
      </c>
      <c r="F67" s="119"/>
      <c r="G67" s="119"/>
      <c r="H67" s="119" t="s">
        <v>330</v>
      </c>
      <c r="I67" s="119"/>
      <c r="J67" s="119"/>
      <c r="K67" s="140">
        <v>0</v>
      </c>
      <c r="L67" s="119"/>
      <c r="M67" s="132"/>
      <c r="N67" s="132"/>
    </row>
    <row r="68" spans="1:14">
      <c r="A68" s="129">
        <v>64</v>
      </c>
      <c r="B68" s="119"/>
      <c r="C68" s="119"/>
      <c r="D68" s="119"/>
      <c r="E68" s="119" t="s">
        <v>337</v>
      </c>
      <c r="F68" s="119"/>
      <c r="G68" s="119"/>
      <c r="H68" s="119" t="s">
        <v>330</v>
      </c>
      <c r="I68" s="119"/>
      <c r="J68" s="119"/>
      <c r="K68" s="140">
        <v>0</v>
      </c>
      <c r="L68" s="119"/>
      <c r="M68" s="132"/>
      <c r="N68" s="132"/>
    </row>
    <row r="69" spans="1:14">
      <c r="A69" s="129">
        <v>65</v>
      </c>
      <c r="B69" s="119"/>
      <c r="C69" s="119"/>
      <c r="D69" s="119"/>
      <c r="E69" s="119" t="s">
        <v>338</v>
      </c>
      <c r="F69" s="119"/>
      <c r="G69" s="119"/>
      <c r="H69" s="119" t="s">
        <v>330</v>
      </c>
      <c r="I69" s="119"/>
      <c r="J69" s="119"/>
      <c r="K69" s="140">
        <v>0</v>
      </c>
      <c r="L69" s="119"/>
      <c r="M69" s="132"/>
      <c r="N69" s="132"/>
    </row>
    <row r="70" spans="1:14">
      <c r="A70" s="129">
        <v>66</v>
      </c>
      <c r="B70" s="119"/>
      <c r="C70" s="119"/>
      <c r="D70" s="119"/>
      <c r="E70" s="119" t="s">
        <v>310</v>
      </c>
      <c r="F70" s="119"/>
      <c r="G70" s="119"/>
      <c r="H70" s="119" t="s">
        <v>339</v>
      </c>
      <c r="I70" s="119"/>
      <c r="J70" s="119"/>
      <c r="K70" s="140">
        <v>0</v>
      </c>
      <c r="L70" s="119"/>
      <c r="M70" s="132"/>
      <c r="N70" s="132"/>
    </row>
    <row r="71" spans="1:14">
      <c r="A71" s="129">
        <v>67</v>
      </c>
      <c r="B71" s="119"/>
      <c r="C71" s="119"/>
      <c r="D71" s="119"/>
      <c r="E71" s="119" t="s">
        <v>331</v>
      </c>
      <c r="F71" s="119"/>
      <c r="G71" s="119"/>
      <c r="H71" s="119" t="s">
        <v>339</v>
      </c>
      <c r="I71" s="119"/>
      <c r="J71" s="119"/>
      <c r="K71" s="140">
        <v>0</v>
      </c>
      <c r="L71" s="119"/>
      <c r="M71" s="132"/>
      <c r="N71" s="132"/>
    </row>
    <row r="72" spans="1:14">
      <c r="A72" s="129">
        <v>68</v>
      </c>
      <c r="B72" s="119"/>
      <c r="C72" s="119"/>
      <c r="D72" s="119"/>
      <c r="E72" s="119" t="s">
        <v>332</v>
      </c>
      <c r="F72" s="119"/>
      <c r="G72" s="119"/>
      <c r="H72" s="119" t="s">
        <v>339</v>
      </c>
      <c r="I72" s="119"/>
      <c r="J72" s="119"/>
      <c r="K72" s="140">
        <v>0</v>
      </c>
      <c r="L72" s="119"/>
      <c r="M72" s="132"/>
      <c r="N72" s="132"/>
    </row>
    <row r="73" spans="1:14">
      <c r="A73" s="129">
        <v>69</v>
      </c>
      <c r="B73" s="119"/>
      <c r="C73" s="119"/>
      <c r="D73" s="119"/>
      <c r="E73" s="119" t="s">
        <v>333</v>
      </c>
      <c r="F73" s="119"/>
      <c r="G73" s="119"/>
      <c r="H73" s="119" t="s">
        <v>339</v>
      </c>
      <c r="I73" s="119"/>
      <c r="J73" s="119"/>
      <c r="K73" s="140">
        <v>0</v>
      </c>
      <c r="L73" s="119"/>
      <c r="M73" s="132"/>
      <c r="N73" s="132"/>
    </row>
    <row r="74" spans="1:14">
      <c r="A74" s="129">
        <v>70</v>
      </c>
      <c r="B74" s="119"/>
      <c r="C74" s="119"/>
      <c r="D74" s="119"/>
      <c r="E74" s="119"/>
      <c r="F74" s="119" t="s">
        <v>340</v>
      </c>
      <c r="G74" s="119"/>
      <c r="H74" s="119"/>
      <c r="I74" s="119"/>
      <c r="J74" s="119"/>
      <c r="K74" s="141">
        <f>ROUND(AVERAGE(K58:K73),6)</f>
        <v>0</v>
      </c>
      <c r="L74" s="119"/>
      <c r="M74" s="132"/>
      <c r="N74" s="132"/>
    </row>
    <row r="75" spans="1:14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</row>
    <row r="76" spans="1:14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</row>
    <row r="77" spans="1:14" ht="13">
      <c r="A77" s="135"/>
      <c r="B77" s="135"/>
      <c r="C77" s="139" t="s">
        <v>347</v>
      </c>
      <c r="D77" s="134"/>
      <c r="E77" s="134"/>
      <c r="F77" s="135"/>
      <c r="G77" s="135"/>
      <c r="H77" s="135"/>
      <c r="I77" s="135"/>
      <c r="J77" s="135"/>
      <c r="K77" s="135"/>
      <c r="L77" s="135"/>
      <c r="M77" s="135"/>
      <c r="N77" s="135"/>
    </row>
    <row r="78" spans="1:14" ht="13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42" t="s">
        <v>343</v>
      </c>
      <c r="N78" s="142" t="s">
        <v>344</v>
      </c>
    </row>
    <row r="79" spans="1:14" ht="13">
      <c r="A79" s="129">
        <v>45</v>
      </c>
      <c r="B79" s="119"/>
      <c r="C79" s="119" t="s">
        <v>320</v>
      </c>
      <c r="D79" s="126" t="s">
        <v>346</v>
      </c>
      <c r="E79" s="126"/>
      <c r="F79" s="136"/>
      <c r="G79" s="133"/>
      <c r="H79" s="133"/>
      <c r="I79" s="133"/>
      <c r="J79" s="133"/>
      <c r="K79" s="133"/>
      <c r="L79" s="133"/>
      <c r="M79" s="143">
        <v>2470265.4924083166</v>
      </c>
      <c r="N79" s="143">
        <v>235134</v>
      </c>
    </row>
    <row r="80" spans="1:14" ht="13">
      <c r="A80" s="129">
        <v>46</v>
      </c>
      <c r="B80" s="119"/>
      <c r="C80" s="119" t="s">
        <v>322</v>
      </c>
      <c r="D80" s="126" t="s">
        <v>323</v>
      </c>
      <c r="E80" s="126"/>
      <c r="F80" s="136"/>
      <c r="G80" s="133"/>
      <c r="H80" s="133"/>
      <c r="I80" s="133"/>
      <c r="J80" s="133"/>
      <c r="K80" s="133"/>
      <c r="L80" s="133"/>
      <c r="M80" s="150">
        <f>ROUND((1+$K$104)^18,2)</f>
        <v>1.06</v>
      </c>
      <c r="N80" s="150">
        <f>ROUND((1+$K$104)^18,2)</f>
        <v>1.06</v>
      </c>
    </row>
    <row r="81" spans="1:14" ht="13">
      <c r="A81" s="129">
        <v>47</v>
      </c>
      <c r="B81" s="119"/>
      <c r="C81" s="119" t="s">
        <v>324</v>
      </c>
      <c r="D81" s="126" t="s">
        <v>394</v>
      </c>
      <c r="E81" s="126"/>
      <c r="F81" s="136"/>
      <c r="G81" s="133"/>
      <c r="H81" s="133"/>
      <c r="I81" s="133"/>
      <c r="J81" s="133"/>
      <c r="K81" s="133"/>
      <c r="L81" s="133"/>
      <c r="M81" s="151">
        <f>+M79*M80</f>
        <v>2618481.4219528157</v>
      </c>
      <c r="N81" s="151">
        <f>+N79*N80</f>
        <v>249242.04</v>
      </c>
    </row>
    <row r="82" spans="1:14">
      <c r="A82" s="129">
        <v>48</v>
      </c>
      <c r="B82" s="119"/>
      <c r="C82" s="119"/>
      <c r="D82" s="121"/>
      <c r="E82" s="121"/>
      <c r="F82" s="121"/>
      <c r="G82" s="121"/>
      <c r="H82" s="121"/>
      <c r="I82" s="121"/>
      <c r="J82" s="121"/>
      <c r="K82" s="121"/>
      <c r="L82" s="133"/>
      <c r="M82" s="133"/>
      <c r="N82" s="133"/>
    </row>
    <row r="83" spans="1:14">
      <c r="A83" s="129">
        <v>49</v>
      </c>
      <c r="B83" s="119"/>
      <c r="C83" s="119"/>
      <c r="D83" s="119"/>
      <c r="E83" s="119" t="s">
        <v>276</v>
      </c>
      <c r="F83" s="119" t="s">
        <v>326</v>
      </c>
      <c r="G83" s="119"/>
      <c r="H83" s="119"/>
      <c r="I83" s="119"/>
      <c r="J83" s="119"/>
      <c r="K83" s="119"/>
      <c r="L83" s="133"/>
      <c r="M83" s="133"/>
      <c r="N83" s="133"/>
    </row>
    <row r="84" spans="1:14">
      <c r="A84" s="129">
        <v>50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33"/>
      <c r="M84" s="133"/>
      <c r="N84" s="133"/>
    </row>
    <row r="85" spans="1:14">
      <c r="A85" s="129">
        <v>51</v>
      </c>
      <c r="B85" s="119"/>
      <c r="C85" s="119"/>
      <c r="D85" s="146" t="s">
        <v>327</v>
      </c>
      <c r="E85" s="119"/>
      <c r="F85" s="119"/>
      <c r="G85" s="119"/>
      <c r="H85" s="119"/>
      <c r="I85" s="119"/>
      <c r="J85" s="119"/>
      <c r="K85" s="119"/>
      <c r="L85" s="133"/>
      <c r="M85" s="133"/>
      <c r="N85" s="133"/>
    </row>
    <row r="86" spans="1:14">
      <c r="A86" s="129">
        <v>52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44" t="s">
        <v>328</v>
      </c>
    </row>
    <row r="87" spans="1:14">
      <c r="A87" s="129">
        <v>53</v>
      </c>
      <c r="B87" s="119"/>
      <c r="C87" s="119"/>
      <c r="D87" s="119"/>
      <c r="E87" s="145" t="s">
        <v>282</v>
      </c>
      <c r="F87" s="115"/>
      <c r="G87" s="115"/>
      <c r="H87" s="145" t="s">
        <v>283</v>
      </c>
      <c r="I87" s="130"/>
      <c r="J87" s="119"/>
      <c r="K87" s="145" t="s">
        <v>329</v>
      </c>
    </row>
    <row r="88" spans="1:14">
      <c r="A88" s="129">
        <v>54</v>
      </c>
      <c r="B88" s="119"/>
      <c r="C88" s="119"/>
      <c r="D88" s="119"/>
      <c r="E88" s="119" t="s">
        <v>310</v>
      </c>
      <c r="F88" s="119"/>
      <c r="G88" s="119"/>
      <c r="H88" s="119" t="s">
        <v>330</v>
      </c>
      <c r="I88" s="119"/>
      <c r="J88" s="119"/>
      <c r="K88" s="140">
        <v>3.0000000000000001E-3</v>
      </c>
    </row>
    <row r="89" spans="1:14">
      <c r="A89" s="129">
        <v>55</v>
      </c>
      <c r="B89" s="119"/>
      <c r="C89" s="119"/>
      <c r="D89" s="119"/>
      <c r="E89" s="119" t="s">
        <v>331</v>
      </c>
      <c r="F89" s="119"/>
      <c r="G89" s="119"/>
      <c r="H89" s="119" t="s">
        <v>330</v>
      </c>
      <c r="I89" s="119"/>
      <c r="J89" s="119"/>
      <c r="K89" s="140">
        <v>2.7000000000000001E-3</v>
      </c>
    </row>
    <row r="90" spans="1:14">
      <c r="A90" s="129">
        <v>56</v>
      </c>
      <c r="B90" s="119"/>
      <c r="C90" s="119"/>
      <c r="D90" s="119"/>
      <c r="E90" s="119" t="s">
        <v>332</v>
      </c>
      <c r="F90" s="119"/>
      <c r="G90" s="119"/>
      <c r="H90" s="119" t="s">
        <v>330</v>
      </c>
      <c r="I90" s="119"/>
      <c r="J90" s="119"/>
      <c r="K90" s="140">
        <v>3.0000000000000001E-3</v>
      </c>
    </row>
    <row r="91" spans="1:14">
      <c r="A91" s="129">
        <v>57</v>
      </c>
      <c r="B91" s="119"/>
      <c r="C91" s="119"/>
      <c r="D91" s="119"/>
      <c r="E91" s="119" t="s">
        <v>333</v>
      </c>
      <c r="F91" s="119"/>
      <c r="G91" s="119"/>
      <c r="H91" s="119" t="s">
        <v>330</v>
      </c>
      <c r="I91" s="119"/>
      <c r="J91" s="119"/>
      <c r="K91" s="140">
        <v>3.0000000000000001E-3</v>
      </c>
    </row>
    <row r="92" spans="1:14">
      <c r="A92" s="129">
        <v>58</v>
      </c>
      <c r="B92" s="119"/>
      <c r="C92" s="119"/>
      <c r="D92" s="119"/>
      <c r="E92" s="119" t="s">
        <v>287</v>
      </c>
      <c r="F92" s="119"/>
      <c r="G92" s="119"/>
      <c r="H92" s="119" t="s">
        <v>330</v>
      </c>
      <c r="I92" s="119"/>
      <c r="J92" s="119"/>
      <c r="K92" s="140">
        <v>3.2000000000000002E-3</v>
      </c>
    </row>
    <row r="93" spans="1:14">
      <c r="A93" s="129">
        <v>59</v>
      </c>
      <c r="B93" s="119"/>
      <c r="C93" s="119"/>
      <c r="D93" s="119"/>
      <c r="E93" s="119" t="s">
        <v>334</v>
      </c>
      <c r="F93" s="119"/>
      <c r="G93" s="119"/>
      <c r="H93" s="119" t="s">
        <v>330</v>
      </c>
      <c r="I93" s="119"/>
      <c r="J93" s="119"/>
      <c r="K93" s="140">
        <v>3.0000000000000001E-3</v>
      </c>
    </row>
    <row r="94" spans="1:14">
      <c r="A94" s="129">
        <v>60</v>
      </c>
      <c r="B94" s="119"/>
      <c r="C94" s="119"/>
      <c r="D94" s="119"/>
      <c r="E94" s="119" t="s">
        <v>335</v>
      </c>
      <c r="F94" s="119"/>
      <c r="G94" s="119"/>
      <c r="H94" s="119" t="s">
        <v>330</v>
      </c>
      <c r="I94" s="119"/>
      <c r="J94" s="119"/>
      <c r="K94" s="140">
        <v>3.3999999999999998E-3</v>
      </c>
    </row>
    <row r="95" spans="1:14">
      <c r="A95" s="129">
        <v>61</v>
      </c>
      <c r="B95" s="119"/>
      <c r="C95" s="119"/>
      <c r="D95" s="119"/>
      <c r="E95" s="119" t="s">
        <v>336</v>
      </c>
      <c r="F95" s="119"/>
      <c r="G95" s="119"/>
      <c r="H95" s="119" t="s">
        <v>330</v>
      </c>
      <c r="I95" s="119"/>
      <c r="J95" s="119"/>
      <c r="K95" s="140">
        <v>3.3999999999999998E-3</v>
      </c>
    </row>
    <row r="96" spans="1:14">
      <c r="A96" s="129">
        <v>62</v>
      </c>
      <c r="B96" s="119"/>
      <c r="C96" s="119"/>
      <c r="D96" s="119"/>
      <c r="E96" s="119" t="s">
        <v>298</v>
      </c>
      <c r="F96" s="119"/>
      <c r="G96" s="119"/>
      <c r="H96" s="119" t="s">
        <v>330</v>
      </c>
      <c r="I96" s="119"/>
      <c r="J96" s="119"/>
      <c r="K96" s="140">
        <v>3.3E-3</v>
      </c>
    </row>
    <row r="97" spans="1:11">
      <c r="A97" s="129">
        <v>63</v>
      </c>
      <c r="B97" s="119"/>
      <c r="C97" s="119"/>
      <c r="D97" s="119"/>
      <c r="E97" s="119" t="s">
        <v>307</v>
      </c>
      <c r="F97" s="119"/>
      <c r="G97" s="119"/>
      <c r="H97" s="119" t="s">
        <v>330</v>
      </c>
      <c r="I97" s="119"/>
      <c r="J97" s="119"/>
      <c r="K97" s="140">
        <v>3.5999999999999999E-3</v>
      </c>
    </row>
    <row r="98" spans="1:11">
      <c r="A98" s="129">
        <v>64</v>
      </c>
      <c r="B98" s="119"/>
      <c r="C98" s="119"/>
      <c r="D98" s="119"/>
      <c r="E98" s="119" t="s">
        <v>337</v>
      </c>
      <c r="F98" s="119"/>
      <c r="G98" s="119"/>
      <c r="H98" s="119" t="s">
        <v>330</v>
      </c>
      <c r="I98" s="119"/>
      <c r="J98" s="119"/>
      <c r="K98" s="140">
        <v>3.5000000000000001E-3</v>
      </c>
    </row>
    <row r="99" spans="1:11">
      <c r="A99" s="129">
        <v>65</v>
      </c>
      <c r="B99" s="119"/>
      <c r="C99" s="119"/>
      <c r="D99" s="119"/>
      <c r="E99" s="119" t="s">
        <v>338</v>
      </c>
      <c r="F99" s="119"/>
      <c r="G99" s="119"/>
      <c r="H99" s="119" t="s">
        <v>330</v>
      </c>
      <c r="I99" s="119"/>
      <c r="J99" s="119"/>
      <c r="K99" s="140">
        <v>3.5999999999999999E-3</v>
      </c>
    </row>
    <row r="100" spans="1:11">
      <c r="A100" s="129">
        <v>66</v>
      </c>
      <c r="B100" s="119"/>
      <c r="C100" s="119"/>
      <c r="D100" s="119"/>
      <c r="E100" s="119" t="s">
        <v>310</v>
      </c>
      <c r="F100" s="119"/>
      <c r="G100" s="119"/>
      <c r="H100" s="119" t="s">
        <v>339</v>
      </c>
      <c r="I100" s="119"/>
      <c r="J100" s="119"/>
      <c r="K100" s="140">
        <v>3.5999999999999999E-3</v>
      </c>
    </row>
    <row r="101" spans="1:11">
      <c r="A101" s="129">
        <v>67</v>
      </c>
      <c r="B101" s="119"/>
      <c r="C101" s="119"/>
      <c r="D101" s="119"/>
      <c r="E101" s="119" t="s">
        <v>331</v>
      </c>
      <c r="F101" s="119"/>
      <c r="G101" s="119"/>
      <c r="H101" s="119" t="s">
        <v>339</v>
      </c>
      <c r="I101" s="119"/>
      <c r="J101" s="119"/>
      <c r="K101" s="140">
        <v>3.3E-3</v>
      </c>
    </row>
    <row r="102" spans="1:11">
      <c r="A102" s="129">
        <v>68</v>
      </c>
      <c r="B102" s="119"/>
      <c r="C102" s="119"/>
      <c r="D102" s="119"/>
      <c r="E102" s="119" t="s">
        <v>332</v>
      </c>
      <c r="F102" s="119"/>
      <c r="G102" s="119"/>
      <c r="H102" s="119" t="s">
        <v>339</v>
      </c>
      <c r="I102" s="119"/>
      <c r="J102" s="119"/>
      <c r="K102" s="140">
        <v>3.5999999999999999E-3</v>
      </c>
    </row>
    <row r="103" spans="1:11">
      <c r="A103" s="129">
        <v>69</v>
      </c>
      <c r="B103" s="119"/>
      <c r="C103" s="119"/>
      <c r="D103" s="119"/>
      <c r="E103" s="119" t="s">
        <v>333</v>
      </c>
      <c r="F103" s="119"/>
      <c r="G103" s="119"/>
      <c r="H103" s="119" t="s">
        <v>339</v>
      </c>
      <c r="I103" s="119"/>
      <c r="J103" s="119"/>
      <c r="K103" s="140">
        <v>3.7000000000000002E-3</v>
      </c>
    </row>
    <row r="104" spans="1:11">
      <c r="A104" s="129">
        <v>70</v>
      </c>
      <c r="B104" s="119"/>
      <c r="C104" s="119"/>
      <c r="D104" s="119"/>
      <c r="E104" s="119"/>
      <c r="F104" s="119" t="s">
        <v>340</v>
      </c>
      <c r="G104" s="119"/>
      <c r="H104" s="119"/>
      <c r="I104" s="119"/>
      <c r="J104" s="119"/>
      <c r="K104" s="141">
        <f>ROUND(AVERAGE(K88:K103),6)</f>
        <v>3.3059999999999999E-3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tabSelected="1" zoomScaleNormal="100" workbookViewId="0"/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5" width="7.07421875" style="1"/>
    <col min="6" max="6" width="8.765625" style="1" bestFit="1" customWidth="1"/>
    <col min="7" max="16384" width="7.07421875" style="1"/>
  </cols>
  <sheetData>
    <row r="3" spans="1:8" ht="13">
      <c r="C3" s="156" t="s">
        <v>349</v>
      </c>
      <c r="D3" s="157">
        <v>2017</v>
      </c>
      <c r="F3" s="3"/>
    </row>
    <row r="4" spans="1:8" ht="13">
      <c r="A4" s="215" t="s">
        <v>0</v>
      </c>
      <c r="B4" s="215"/>
      <c r="C4" s="215"/>
      <c r="D4" s="215"/>
      <c r="F4" s="4"/>
    </row>
    <row r="5" spans="1:8" ht="13">
      <c r="A5" s="215" t="s">
        <v>1</v>
      </c>
      <c r="B5" s="215"/>
      <c r="C5" s="215"/>
      <c r="D5" s="215"/>
    </row>
    <row r="6" spans="1:8" s="5" customFormat="1" ht="13">
      <c r="A6" s="215" t="s">
        <v>2</v>
      </c>
      <c r="B6" s="215"/>
      <c r="C6" s="215"/>
      <c r="D6" s="215"/>
    </row>
    <row r="7" spans="1:8">
      <c r="B7" s="216"/>
      <c r="C7" s="217"/>
      <c r="D7" s="217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C9" s="10" t="s">
        <v>6</v>
      </c>
      <c r="D9" s="11" t="s">
        <v>7</v>
      </c>
    </row>
    <row r="10" spans="1:8">
      <c r="A10" s="12">
        <v>1</v>
      </c>
      <c r="B10" s="5" t="s">
        <v>8</v>
      </c>
      <c r="C10" s="1" t="s">
        <v>9</v>
      </c>
      <c r="D10" s="15">
        <v>169122</v>
      </c>
      <c r="E10" s="19"/>
      <c r="F10" s="19"/>
      <c r="G10" s="19"/>
      <c r="H10" s="19"/>
    </row>
    <row r="11" spans="1:8">
      <c r="A11" s="12">
        <v>2</v>
      </c>
      <c r="B11" s="1" t="s">
        <v>10</v>
      </c>
      <c r="C11" s="19" t="s">
        <v>392</v>
      </c>
      <c r="D11" s="15">
        <f>1029565-364051</f>
        <v>665514</v>
      </c>
      <c r="E11" s="19"/>
      <c r="F11" s="189"/>
      <c r="G11" s="19"/>
      <c r="H11" s="190"/>
    </row>
    <row r="12" spans="1:8">
      <c r="A12" s="12">
        <v>3</v>
      </c>
      <c r="B12" s="1" t="s">
        <v>11</v>
      </c>
      <c r="C12" s="1" t="s">
        <v>12</v>
      </c>
      <c r="D12" s="15">
        <v>345628</v>
      </c>
      <c r="F12" s="15"/>
    </row>
    <row r="13" spans="1:8" ht="14.5">
      <c r="A13" s="12">
        <v>4</v>
      </c>
      <c r="B13" s="1" t="s">
        <v>13</v>
      </c>
      <c r="C13" s="14" t="s">
        <v>55</v>
      </c>
      <c r="D13" s="15">
        <v>0</v>
      </c>
      <c r="F13" s="158"/>
    </row>
    <row r="14" spans="1:8" ht="13" thickBot="1">
      <c r="A14" s="12">
        <v>5</v>
      </c>
      <c r="B14" s="16" t="s">
        <v>14</v>
      </c>
      <c r="D14" s="17">
        <f>SUM(D10:D13)</f>
        <v>1180264</v>
      </c>
      <c r="G14" s="158"/>
    </row>
    <row r="15" spans="1:8" ht="13" thickTop="1">
      <c r="A15" s="12">
        <v>6</v>
      </c>
    </row>
    <row r="16" spans="1:8">
      <c r="A16" s="12">
        <v>7</v>
      </c>
    </row>
    <row r="17" spans="1:8" ht="13">
      <c r="A17" s="12">
        <v>8</v>
      </c>
      <c r="B17" s="18" t="s">
        <v>15</v>
      </c>
      <c r="D17" s="13"/>
      <c r="G17" s="159"/>
    </row>
    <row r="18" spans="1:8">
      <c r="A18" s="12">
        <v>9</v>
      </c>
      <c r="D18" s="13"/>
      <c r="H18" s="159"/>
    </row>
    <row r="19" spans="1:8">
      <c r="A19" s="12">
        <v>10</v>
      </c>
      <c r="B19" s="1" t="s">
        <v>16</v>
      </c>
      <c r="C19" s="14"/>
      <c r="D19" s="15"/>
    </row>
    <row r="20" spans="1:8" ht="12.75" customHeight="1">
      <c r="A20" s="12">
        <v>11</v>
      </c>
      <c r="C20" s="14"/>
      <c r="D20" s="15"/>
      <c r="H20" s="159"/>
    </row>
    <row r="21" spans="1:8">
      <c r="A21" s="12">
        <v>12</v>
      </c>
      <c r="C21" s="14"/>
      <c r="D21" s="15"/>
    </row>
    <row r="22" spans="1:8">
      <c r="A22" s="12">
        <v>13</v>
      </c>
      <c r="C22" s="19"/>
      <c r="D22" s="20"/>
    </row>
    <row r="23" spans="1:8" ht="16.5" customHeight="1">
      <c r="A23" s="12">
        <v>14</v>
      </c>
      <c r="B23" s="1" t="s">
        <v>17</v>
      </c>
      <c r="C23" s="21"/>
      <c r="D23" s="22">
        <f>SUM(D19:D22)</f>
        <v>0</v>
      </c>
    </row>
    <row r="24" spans="1:8">
      <c r="A24" s="12">
        <v>15</v>
      </c>
      <c r="B24" s="19"/>
      <c r="C24" s="19"/>
      <c r="D24" s="15"/>
      <c r="E24" s="19"/>
      <c r="F24" s="19"/>
      <c r="G24" s="19"/>
    </row>
    <row r="25" spans="1:8" ht="13" thickBot="1">
      <c r="A25" s="12">
        <v>16</v>
      </c>
      <c r="B25" s="5" t="s">
        <v>18</v>
      </c>
      <c r="D25" s="17">
        <f>+D23/3</f>
        <v>0</v>
      </c>
      <c r="E25" s="19"/>
      <c r="F25" s="19"/>
      <c r="G25" s="19"/>
    </row>
    <row r="26" spans="1:8" ht="13" thickTop="1">
      <c r="A26" s="12">
        <v>17</v>
      </c>
      <c r="B26" s="5"/>
      <c r="D26" s="37"/>
      <c r="E26" s="19"/>
      <c r="F26" s="19"/>
      <c r="G26" s="19"/>
    </row>
    <row r="27" spans="1:8">
      <c r="A27" s="12">
        <v>18</v>
      </c>
      <c r="B27" s="5"/>
      <c r="D27" s="37"/>
      <c r="E27" s="19"/>
      <c r="F27" s="19"/>
      <c r="G27" s="19"/>
    </row>
    <row r="28" spans="1:8" ht="13">
      <c r="A28" s="12">
        <v>19</v>
      </c>
      <c r="B28" s="18" t="s">
        <v>50</v>
      </c>
      <c r="D28" s="37"/>
      <c r="E28" s="19"/>
      <c r="F28" s="19"/>
      <c r="G28" s="19"/>
    </row>
    <row r="29" spans="1:8" ht="14.5">
      <c r="A29" s="12">
        <v>20</v>
      </c>
      <c r="B29" s="1" t="s">
        <v>53</v>
      </c>
      <c r="C29" s="14" t="s">
        <v>56</v>
      </c>
      <c r="D29" s="15">
        <v>0</v>
      </c>
      <c r="E29" s="19"/>
      <c r="F29" s="19"/>
      <c r="G29" s="19"/>
    </row>
    <row r="30" spans="1:8" ht="14.5">
      <c r="A30" s="12">
        <v>21</v>
      </c>
      <c r="B30" s="1" t="s">
        <v>54</v>
      </c>
      <c r="C30" s="14" t="s">
        <v>56</v>
      </c>
      <c r="D30" s="15">
        <v>212741.24</v>
      </c>
      <c r="E30" s="19"/>
      <c r="F30" s="19"/>
      <c r="G30" s="19"/>
    </row>
    <row r="31" spans="1:8" ht="13" thickBot="1">
      <c r="A31" s="12">
        <v>22</v>
      </c>
      <c r="B31" s="5" t="s">
        <v>50</v>
      </c>
      <c r="D31" s="17">
        <f>SUM(D29:D30)</f>
        <v>212741.24</v>
      </c>
      <c r="E31" s="19"/>
      <c r="F31" s="19"/>
      <c r="G31" s="19"/>
    </row>
    <row r="32" spans="1:8" ht="13" thickTop="1">
      <c r="A32" s="154">
        <v>23</v>
      </c>
      <c r="B32" s="5"/>
      <c r="D32" s="37"/>
      <c r="E32" s="19"/>
      <c r="F32" s="19"/>
      <c r="G32" s="19"/>
    </row>
    <row r="33" spans="1:7">
      <c r="A33" s="154">
        <v>24</v>
      </c>
      <c r="B33" s="5" t="s">
        <v>52</v>
      </c>
      <c r="D33" s="37"/>
      <c r="E33" s="19"/>
      <c r="F33" s="19"/>
      <c r="G33" s="19"/>
    </row>
    <row r="34" spans="1:7">
      <c r="A34" s="154">
        <v>25</v>
      </c>
      <c r="B34" s="1" t="s">
        <v>57</v>
      </c>
    </row>
    <row r="35" spans="1:7">
      <c r="A35" s="154">
        <v>26</v>
      </c>
      <c r="B35" s="5" t="s">
        <v>19</v>
      </c>
      <c r="D35" s="1"/>
    </row>
    <row r="36" spans="1:7">
      <c r="A36" s="154">
        <v>27</v>
      </c>
      <c r="B36" s="1" t="s">
        <v>58</v>
      </c>
    </row>
    <row r="37" spans="1:7">
      <c r="A37" s="154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zoomScaleNormal="100" workbookViewId="0"/>
  </sheetViews>
  <sheetFormatPr defaultColWidth="7.07421875" defaultRowHeight="12.5"/>
  <cols>
    <col min="1" max="1" width="4.3046875" style="5" customWidth="1"/>
    <col min="2" max="2" width="8.23046875" style="5" customWidth="1"/>
    <col min="3" max="3" width="35.765625" style="5" customWidth="1"/>
    <col min="4" max="4" width="1.69140625" style="36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218"/>
      <c r="C2" s="215"/>
      <c r="D2" s="215"/>
    </row>
    <row r="3" spans="1:7" ht="13">
      <c r="B3" s="155"/>
      <c r="C3" s="152"/>
      <c r="D3" s="152"/>
      <c r="F3" s="156" t="s">
        <v>349</v>
      </c>
      <c r="G3" s="157">
        <f>+'BHP WP1 A&amp;G'!D3</f>
        <v>2017</v>
      </c>
    </row>
    <row r="4" spans="1:7" ht="13">
      <c r="A4" s="215" t="s">
        <v>21</v>
      </c>
      <c r="B4" s="215"/>
      <c r="C4" s="215"/>
      <c r="D4" s="215"/>
      <c r="E4" s="215"/>
      <c r="F4" s="215"/>
      <c r="G4" s="215"/>
    </row>
    <row r="5" spans="1:7" ht="13">
      <c r="A5" s="215" t="s">
        <v>393</v>
      </c>
      <c r="B5" s="215"/>
      <c r="C5" s="215"/>
      <c r="D5" s="215"/>
      <c r="E5" s="215"/>
      <c r="F5" s="215"/>
      <c r="G5" s="215"/>
    </row>
    <row r="6" spans="1:7" ht="13">
      <c r="A6" s="215" t="s">
        <v>2</v>
      </c>
      <c r="B6" s="215"/>
      <c r="C6" s="215"/>
      <c r="D6" s="215"/>
      <c r="E6" s="215"/>
      <c r="F6" s="215"/>
      <c r="G6" s="215"/>
    </row>
    <row r="7" spans="1:7" ht="13">
      <c r="B7" s="23"/>
      <c r="C7" s="24"/>
      <c r="D7" s="24"/>
    </row>
    <row r="8" spans="1:7">
      <c r="A8" s="6" t="s">
        <v>3</v>
      </c>
      <c r="D8" s="25"/>
      <c r="E8" s="25"/>
    </row>
    <row r="9" spans="1:7" ht="13">
      <c r="A9" s="6" t="s">
        <v>5</v>
      </c>
      <c r="D9" s="26"/>
      <c r="E9" s="7" t="s">
        <v>22</v>
      </c>
      <c r="F9" s="7"/>
      <c r="G9" s="7" t="s">
        <v>23</v>
      </c>
    </row>
    <row r="10" spans="1:7">
      <c r="A10" s="27"/>
      <c r="B10" s="28"/>
      <c r="C10" s="28"/>
      <c r="D10" s="28"/>
      <c r="E10" s="28"/>
      <c r="F10" s="28"/>
      <c r="G10" s="29" t="s">
        <v>24</v>
      </c>
    </row>
    <row r="11" spans="1:7">
      <c r="B11" s="30" t="s">
        <v>25</v>
      </c>
      <c r="C11" s="30" t="s">
        <v>26</v>
      </c>
      <c r="D11" s="28"/>
      <c r="E11" s="30" t="s">
        <v>27</v>
      </c>
      <c r="F11" s="28"/>
      <c r="G11" s="30" t="s">
        <v>28</v>
      </c>
    </row>
    <row r="12" spans="1:7">
      <c r="A12" s="6">
        <v>1</v>
      </c>
      <c r="B12" s="29">
        <v>354</v>
      </c>
      <c r="C12" s="28" t="s">
        <v>29</v>
      </c>
      <c r="D12" s="28"/>
      <c r="E12" s="194">
        <v>466725.14</v>
      </c>
      <c r="F12" s="195"/>
      <c r="G12" s="195"/>
    </row>
    <row r="13" spans="1:7" ht="12.75" customHeight="1">
      <c r="A13" s="6">
        <v>2</v>
      </c>
      <c r="B13" s="29">
        <v>355</v>
      </c>
      <c r="C13" s="28" t="s">
        <v>30</v>
      </c>
      <c r="D13" s="28"/>
      <c r="E13" s="194">
        <v>60402870.960000001</v>
      </c>
      <c r="F13" s="195"/>
      <c r="G13" s="195"/>
    </row>
    <row r="14" spans="1:7">
      <c r="A14" s="6">
        <v>3</v>
      </c>
      <c r="B14" s="29">
        <v>356</v>
      </c>
      <c r="C14" s="28" t="s">
        <v>31</v>
      </c>
      <c r="D14" s="28"/>
      <c r="E14" s="194">
        <v>54400917.969999999</v>
      </c>
      <c r="F14" s="195"/>
      <c r="G14" s="195"/>
    </row>
    <row r="15" spans="1:7">
      <c r="A15" s="6">
        <v>4</v>
      </c>
      <c r="B15" s="29">
        <v>359</v>
      </c>
      <c r="C15" s="28" t="s">
        <v>32</v>
      </c>
      <c r="D15" s="28"/>
      <c r="E15" s="194">
        <v>6920.2800000000007</v>
      </c>
      <c r="F15" s="195"/>
      <c r="G15" s="195"/>
    </row>
    <row r="16" spans="1:7">
      <c r="A16" s="6">
        <v>5</v>
      </c>
      <c r="B16" s="28"/>
      <c r="C16" s="31" t="s">
        <v>33</v>
      </c>
      <c r="D16" s="28"/>
      <c r="E16" s="196">
        <f>SUM(E12:E15)</f>
        <v>115277434.34999999</v>
      </c>
      <c r="F16" s="195"/>
      <c r="G16" s="197">
        <v>23897356.09207958</v>
      </c>
    </row>
    <row r="17" spans="1:7">
      <c r="A17" s="6">
        <v>6</v>
      </c>
      <c r="B17" s="28"/>
      <c r="C17" s="31"/>
      <c r="D17" s="28"/>
      <c r="E17" s="198"/>
      <c r="F17" s="195"/>
      <c r="G17" s="198"/>
    </row>
    <row r="18" spans="1:7">
      <c r="A18" s="6">
        <v>7</v>
      </c>
      <c r="B18" s="29">
        <v>353</v>
      </c>
      <c r="C18" s="32" t="s">
        <v>34</v>
      </c>
      <c r="D18" s="33"/>
      <c r="E18" s="194">
        <v>30610760.02228</v>
      </c>
      <c r="F18" s="194"/>
      <c r="G18" s="194">
        <v>10442532.279339831</v>
      </c>
    </row>
    <row r="19" spans="1:7">
      <c r="A19" s="6">
        <v>9</v>
      </c>
      <c r="B19" s="29">
        <v>352</v>
      </c>
      <c r="C19" s="32" t="s">
        <v>35</v>
      </c>
      <c r="D19" s="33"/>
      <c r="E19" s="194">
        <v>719204.12823000003</v>
      </c>
      <c r="F19" s="194"/>
      <c r="G19" s="194">
        <v>418734.08890425222</v>
      </c>
    </row>
    <row r="20" spans="1:7">
      <c r="A20" s="6">
        <v>10</v>
      </c>
      <c r="B20" s="28"/>
      <c r="C20" s="28" t="s">
        <v>36</v>
      </c>
      <c r="D20" s="28"/>
      <c r="E20" s="196">
        <f>SUM(E16:E19)</f>
        <v>146607398.50051001</v>
      </c>
      <c r="F20" s="195"/>
      <c r="G20" s="196">
        <f>SUM(G16:G19)</f>
        <v>34758622.460323669</v>
      </c>
    </row>
    <row r="21" spans="1:7">
      <c r="A21" s="6">
        <v>11</v>
      </c>
      <c r="B21" s="28"/>
      <c r="C21" s="28"/>
      <c r="D21" s="28"/>
      <c r="E21" s="195"/>
      <c r="F21" s="195"/>
      <c r="G21" s="195"/>
    </row>
    <row r="22" spans="1:7">
      <c r="A22" s="6">
        <v>12</v>
      </c>
      <c r="B22" s="34">
        <v>350</v>
      </c>
      <c r="C22" s="31" t="s">
        <v>37</v>
      </c>
      <c r="D22" s="28"/>
      <c r="E22" s="194">
        <v>11992657.890000002</v>
      </c>
      <c r="F22" s="195"/>
      <c r="G22" s="195"/>
    </row>
    <row r="23" spans="1:7">
      <c r="A23" s="6">
        <v>13</v>
      </c>
      <c r="B23" s="29">
        <v>350</v>
      </c>
      <c r="C23" s="32" t="s">
        <v>38</v>
      </c>
      <c r="D23" s="33"/>
      <c r="E23" s="199">
        <v>236019.86</v>
      </c>
      <c r="F23" s="33"/>
      <c r="G23" s="33"/>
    </row>
    <row r="24" spans="1:7">
      <c r="A24" s="6">
        <v>14</v>
      </c>
      <c r="B24" s="28"/>
      <c r="C24" s="28"/>
      <c r="D24" s="28"/>
      <c r="E24" s="33"/>
      <c r="F24" s="33"/>
      <c r="G24" s="33"/>
    </row>
    <row r="25" spans="1:7" ht="13">
      <c r="A25" s="6">
        <v>15</v>
      </c>
      <c r="B25" s="28"/>
      <c r="C25" s="28" t="s">
        <v>39</v>
      </c>
      <c r="D25" s="35"/>
      <c r="E25" s="195">
        <f>E20+E22+E23</f>
        <v>158836076.25051004</v>
      </c>
      <c r="F25" s="33"/>
      <c r="G25" s="195">
        <f>G20+G22+G23</f>
        <v>34758622.460323669</v>
      </c>
    </row>
    <row r="26" spans="1:7">
      <c r="A26" s="6">
        <v>16</v>
      </c>
      <c r="B26" s="28"/>
      <c r="C26" s="28"/>
      <c r="D26" s="28"/>
      <c r="E26" s="195"/>
      <c r="F26" s="195"/>
      <c r="G26" s="195"/>
    </row>
    <row r="27" spans="1:7">
      <c r="A27" s="6">
        <v>17</v>
      </c>
      <c r="B27" s="29">
        <v>352</v>
      </c>
      <c r="C27" s="28" t="s">
        <v>40</v>
      </c>
      <c r="D27" s="28"/>
      <c r="E27" s="194">
        <v>29047.102070000001</v>
      </c>
      <c r="F27" s="195"/>
      <c r="G27" s="195"/>
    </row>
    <row r="28" spans="1:7">
      <c r="A28" s="6">
        <v>18</v>
      </c>
      <c r="B28" s="29">
        <v>353</v>
      </c>
      <c r="C28" s="28" t="s">
        <v>40</v>
      </c>
      <c r="D28" s="28"/>
      <c r="E28" s="194">
        <v>777052.85288000002</v>
      </c>
      <c r="F28" s="195"/>
      <c r="G28" s="195"/>
    </row>
    <row r="29" spans="1:7">
      <c r="A29" s="6">
        <v>19</v>
      </c>
      <c r="B29" s="29">
        <v>355</v>
      </c>
      <c r="C29" s="28" t="s">
        <v>40</v>
      </c>
      <c r="D29" s="28"/>
      <c r="E29" s="194">
        <v>257365.58</v>
      </c>
      <c r="F29" s="195"/>
      <c r="G29" s="195"/>
    </row>
    <row r="30" spans="1:7">
      <c r="A30" s="6">
        <v>20</v>
      </c>
      <c r="B30" s="29">
        <v>356</v>
      </c>
      <c r="C30" s="28" t="s">
        <v>40</v>
      </c>
      <c r="D30" s="28"/>
      <c r="E30" s="194">
        <v>207251.595</v>
      </c>
      <c r="F30" s="195"/>
      <c r="G30" s="195"/>
    </row>
    <row r="31" spans="1:7">
      <c r="A31" s="6">
        <v>21</v>
      </c>
      <c r="B31" s="28"/>
      <c r="C31" s="31" t="s">
        <v>41</v>
      </c>
      <c r="D31" s="28"/>
      <c r="E31" s="196">
        <f>SUM(E27:E30)</f>
        <v>1270717.12995</v>
      </c>
      <c r="F31" s="195"/>
      <c r="G31" s="197">
        <v>498440.60596006515</v>
      </c>
    </row>
    <row r="32" spans="1:7">
      <c r="A32" s="6">
        <v>22</v>
      </c>
      <c r="B32" s="28"/>
      <c r="C32" s="31"/>
      <c r="D32" s="28"/>
      <c r="E32" s="198"/>
      <c r="F32" s="195"/>
      <c r="G32" s="198"/>
    </row>
    <row r="33" spans="1:7" ht="13">
      <c r="A33" s="6">
        <v>23</v>
      </c>
      <c r="B33" s="35" t="s">
        <v>42</v>
      </c>
      <c r="C33" s="31"/>
      <c r="D33" s="28"/>
      <c r="E33" s="200">
        <f>+E31+E25</f>
        <v>160106793.38046002</v>
      </c>
      <c r="F33" s="195"/>
      <c r="G33" s="200">
        <f>+G31+G25</f>
        <v>35257063.066283733</v>
      </c>
    </row>
    <row r="34" spans="1:7" ht="13">
      <c r="A34" s="6">
        <v>24</v>
      </c>
      <c r="B34" s="35"/>
      <c r="C34" s="31"/>
      <c r="D34" s="28"/>
      <c r="E34" s="196"/>
      <c r="F34" s="195"/>
      <c r="G34" s="198"/>
    </row>
    <row r="35" spans="1:7">
      <c r="A35" s="6">
        <v>25</v>
      </c>
      <c r="B35" s="28" t="s">
        <v>43</v>
      </c>
      <c r="C35" s="31"/>
      <c r="D35" s="28"/>
      <c r="E35" s="201">
        <v>184727228.25999999</v>
      </c>
      <c r="F35" s="202"/>
      <c r="G35" s="201">
        <v>43694317.473059401</v>
      </c>
    </row>
    <row r="36" spans="1:7">
      <c r="A36" s="6">
        <v>26</v>
      </c>
      <c r="B36" s="28"/>
      <c r="C36" s="31"/>
      <c r="D36" s="28"/>
      <c r="E36" s="198"/>
      <c r="F36" s="195"/>
      <c r="G36" s="196"/>
    </row>
    <row r="37" spans="1:7" ht="13" thickBot="1">
      <c r="A37" s="6">
        <v>27</v>
      </c>
      <c r="B37" s="28"/>
      <c r="C37" s="28" t="s">
        <v>44</v>
      </c>
      <c r="D37" s="28"/>
      <c r="E37" s="203">
        <f>+E35-E33</f>
        <v>24620434.879539967</v>
      </c>
      <c r="F37" s="195"/>
      <c r="G37" s="203">
        <f>+G35-G33</f>
        <v>8437254.4067756683</v>
      </c>
    </row>
    <row r="38" spans="1:7" ht="13" thickTop="1">
      <c r="A38" s="6">
        <v>28</v>
      </c>
      <c r="B38" s="28"/>
      <c r="C38" s="31"/>
      <c r="D38" s="28"/>
      <c r="E38" s="198"/>
      <c r="F38" s="195"/>
      <c r="G38" s="198"/>
    </row>
    <row r="39" spans="1:7">
      <c r="A39" s="6">
        <v>29</v>
      </c>
      <c r="B39" s="29">
        <v>362</v>
      </c>
      <c r="C39" s="28" t="s">
        <v>40</v>
      </c>
      <c r="D39" s="28"/>
      <c r="E39" s="204">
        <v>5806311.1449999977</v>
      </c>
      <c r="F39" s="194"/>
      <c r="G39" s="204">
        <v>2496967.8450000002</v>
      </c>
    </row>
    <row r="40" spans="1:7">
      <c r="A40" s="6">
        <v>30</v>
      </c>
      <c r="B40" s="29">
        <v>362</v>
      </c>
      <c r="C40" s="28" t="s">
        <v>45</v>
      </c>
      <c r="D40" s="28"/>
      <c r="E40" s="194">
        <v>4159274.0249999994</v>
      </c>
      <c r="F40" s="194"/>
      <c r="G40" s="194">
        <v>1014745.97</v>
      </c>
    </row>
    <row r="41" spans="1:7">
      <c r="A41" s="6">
        <v>31</v>
      </c>
      <c r="B41" s="28"/>
      <c r="C41" s="28"/>
      <c r="D41" s="28"/>
      <c r="E41" s="196"/>
      <c r="F41" s="195"/>
      <c r="G41" s="196"/>
    </row>
    <row r="42" spans="1:7" ht="13">
      <c r="A42" s="6">
        <v>32</v>
      </c>
      <c r="B42" s="35" t="s">
        <v>46</v>
      </c>
      <c r="C42" s="31"/>
      <c r="D42" s="28"/>
      <c r="E42" s="200">
        <f>SUM(E39:E41)</f>
        <v>9965585.1699999981</v>
      </c>
      <c r="F42" s="195"/>
      <c r="G42" s="200">
        <v>3511713.8150000004</v>
      </c>
    </row>
    <row r="43" spans="1:7" ht="13">
      <c r="A43" s="6">
        <v>33</v>
      </c>
      <c r="B43" s="35"/>
      <c r="C43" s="31"/>
      <c r="D43" s="28"/>
      <c r="E43" s="198"/>
      <c r="F43" s="195"/>
      <c r="G43" s="198"/>
    </row>
    <row r="44" spans="1:7">
      <c r="A44" s="6">
        <v>34</v>
      </c>
      <c r="B44" s="28" t="s">
        <v>47</v>
      </c>
      <c r="C44" s="31"/>
      <c r="D44" s="28"/>
      <c r="E44" s="205">
        <v>376277441.75</v>
      </c>
      <c r="F44" s="202"/>
      <c r="G44" s="205">
        <v>133804900.460208</v>
      </c>
    </row>
    <row r="45" spans="1:7" ht="13" thickBot="1">
      <c r="A45" s="6">
        <v>35</v>
      </c>
      <c r="B45" s="28"/>
      <c r="C45" s="28" t="s">
        <v>48</v>
      </c>
      <c r="D45" s="28"/>
      <c r="E45" s="206">
        <f>+E44-E42</f>
        <v>366311856.57999998</v>
      </c>
      <c r="F45" s="195"/>
      <c r="G45" s="206">
        <f>+G44-G42</f>
        <v>130293186.645208</v>
      </c>
    </row>
    <row r="46" spans="1:7" ht="13" thickTop="1">
      <c r="A46" s="6">
        <v>36</v>
      </c>
      <c r="B46" s="28"/>
      <c r="C46" s="31"/>
      <c r="D46" s="28"/>
      <c r="E46" s="198"/>
      <c r="F46" s="195"/>
      <c r="G46" s="198"/>
    </row>
    <row r="47" spans="1:7" ht="13.5" thickBot="1">
      <c r="A47" s="6">
        <v>37</v>
      </c>
      <c r="B47" s="28"/>
      <c r="C47" s="35" t="s">
        <v>49</v>
      </c>
      <c r="D47" s="28"/>
      <c r="E47" s="207">
        <f>+E42+E33</f>
        <v>170072378.55046001</v>
      </c>
      <c r="F47" s="195"/>
      <c r="G47" s="207">
        <f>+G42+G33</f>
        <v>38768776.88128373</v>
      </c>
    </row>
    <row r="48" spans="1:7" ht="13" thickTop="1">
      <c r="A48" s="153">
        <v>38</v>
      </c>
    </row>
    <row r="49" spans="1:2">
      <c r="A49" s="153">
        <v>39</v>
      </c>
      <c r="B49" s="5" t="s">
        <v>60</v>
      </c>
    </row>
    <row r="50" spans="1:2">
      <c r="A50" s="153">
        <v>40</v>
      </c>
      <c r="B50" s="38" t="s">
        <v>61</v>
      </c>
    </row>
    <row r="51" spans="1:2">
      <c r="A51" s="153">
        <v>41</v>
      </c>
      <c r="B51" s="38" t="s">
        <v>63</v>
      </c>
    </row>
    <row r="52" spans="1:2">
      <c r="A52" s="153">
        <v>42</v>
      </c>
      <c r="B52" s="38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O44"/>
  <sheetViews>
    <sheetView zoomScaleNormal="100" workbookViewId="0">
      <selection activeCell="G11" sqref="G11"/>
    </sheetView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.07421875" customWidth="1"/>
    <col min="9" max="9" width="13.53515625" bestFit="1" customWidth="1"/>
    <col min="10" max="11" width="9.3046875" customWidth="1"/>
    <col min="257" max="257" width="3.4609375" bestFit="1" customWidth="1"/>
    <col min="258" max="258" width="3.4609375" customWidth="1"/>
    <col min="259" max="259" width="13.3046875" customWidth="1"/>
    <col min="260" max="260" width="2.765625" customWidth="1"/>
    <col min="261" max="261" width="15.3046875" customWidth="1"/>
    <col min="262" max="262" width="3" customWidth="1"/>
    <col min="263" max="263" width="11.84375" bestFit="1" customWidth="1"/>
    <col min="264" max="264" width="3.07421875" customWidth="1"/>
    <col min="265" max="265" width="13.53515625" bestFit="1" customWidth="1"/>
    <col min="266" max="267" width="9.3046875" customWidth="1"/>
    <col min="513" max="513" width="3.4609375" bestFit="1" customWidth="1"/>
    <col min="514" max="514" width="3.4609375" customWidth="1"/>
    <col min="515" max="515" width="13.3046875" customWidth="1"/>
    <col min="516" max="516" width="2.765625" customWidth="1"/>
    <col min="517" max="517" width="15.3046875" customWidth="1"/>
    <col min="518" max="518" width="3" customWidth="1"/>
    <col min="519" max="519" width="11.84375" bestFit="1" customWidth="1"/>
    <col min="520" max="520" width="3.07421875" customWidth="1"/>
    <col min="521" max="521" width="13.53515625" bestFit="1" customWidth="1"/>
    <col min="522" max="523" width="9.3046875" customWidth="1"/>
    <col min="769" max="769" width="3.4609375" bestFit="1" customWidth="1"/>
    <col min="770" max="770" width="3.4609375" customWidth="1"/>
    <col min="771" max="771" width="13.3046875" customWidth="1"/>
    <col min="772" max="772" width="2.765625" customWidth="1"/>
    <col min="773" max="773" width="15.3046875" customWidth="1"/>
    <col min="774" max="774" width="3" customWidth="1"/>
    <col min="775" max="775" width="11.84375" bestFit="1" customWidth="1"/>
    <col min="776" max="776" width="3.07421875" customWidth="1"/>
    <col min="777" max="777" width="13.53515625" bestFit="1" customWidth="1"/>
    <col min="778" max="779" width="9.3046875" customWidth="1"/>
    <col min="1025" max="1025" width="3.4609375" bestFit="1" customWidth="1"/>
    <col min="1026" max="1026" width="3.4609375" customWidth="1"/>
    <col min="1027" max="1027" width="13.3046875" customWidth="1"/>
    <col min="1028" max="1028" width="2.765625" customWidth="1"/>
    <col min="1029" max="1029" width="15.3046875" customWidth="1"/>
    <col min="1030" max="1030" width="3" customWidth="1"/>
    <col min="1031" max="1031" width="11.84375" bestFit="1" customWidth="1"/>
    <col min="1032" max="1032" width="3.07421875" customWidth="1"/>
    <col min="1033" max="1033" width="13.53515625" bestFit="1" customWidth="1"/>
    <col min="1034" max="1035" width="9.3046875" customWidth="1"/>
    <col min="1281" max="1281" width="3.4609375" bestFit="1" customWidth="1"/>
    <col min="1282" max="1282" width="3.4609375" customWidth="1"/>
    <col min="1283" max="1283" width="13.3046875" customWidth="1"/>
    <col min="1284" max="1284" width="2.765625" customWidth="1"/>
    <col min="1285" max="1285" width="15.3046875" customWidth="1"/>
    <col min="1286" max="1286" width="3" customWidth="1"/>
    <col min="1287" max="1287" width="11.84375" bestFit="1" customWidth="1"/>
    <col min="1288" max="1288" width="3.07421875" customWidth="1"/>
    <col min="1289" max="1289" width="13.53515625" bestFit="1" customWidth="1"/>
    <col min="1290" max="1291" width="9.3046875" customWidth="1"/>
    <col min="1537" max="1537" width="3.4609375" bestFit="1" customWidth="1"/>
    <col min="1538" max="1538" width="3.4609375" customWidth="1"/>
    <col min="1539" max="1539" width="13.3046875" customWidth="1"/>
    <col min="1540" max="1540" width="2.765625" customWidth="1"/>
    <col min="1541" max="1541" width="15.3046875" customWidth="1"/>
    <col min="1542" max="1542" width="3" customWidth="1"/>
    <col min="1543" max="1543" width="11.84375" bestFit="1" customWidth="1"/>
    <col min="1544" max="1544" width="3.07421875" customWidth="1"/>
    <col min="1545" max="1545" width="13.53515625" bestFit="1" customWidth="1"/>
    <col min="1546" max="1547" width="9.3046875" customWidth="1"/>
    <col min="1793" max="1793" width="3.4609375" bestFit="1" customWidth="1"/>
    <col min="1794" max="1794" width="3.4609375" customWidth="1"/>
    <col min="1795" max="1795" width="13.3046875" customWidth="1"/>
    <col min="1796" max="1796" width="2.765625" customWidth="1"/>
    <col min="1797" max="1797" width="15.3046875" customWidth="1"/>
    <col min="1798" max="1798" width="3" customWidth="1"/>
    <col min="1799" max="1799" width="11.84375" bestFit="1" customWidth="1"/>
    <col min="1800" max="1800" width="3.07421875" customWidth="1"/>
    <col min="1801" max="1801" width="13.53515625" bestFit="1" customWidth="1"/>
    <col min="1802" max="1803" width="9.3046875" customWidth="1"/>
    <col min="2049" max="2049" width="3.4609375" bestFit="1" customWidth="1"/>
    <col min="2050" max="2050" width="3.4609375" customWidth="1"/>
    <col min="2051" max="2051" width="13.3046875" customWidth="1"/>
    <col min="2052" max="2052" width="2.765625" customWidth="1"/>
    <col min="2053" max="2053" width="15.3046875" customWidth="1"/>
    <col min="2054" max="2054" width="3" customWidth="1"/>
    <col min="2055" max="2055" width="11.84375" bestFit="1" customWidth="1"/>
    <col min="2056" max="2056" width="3.07421875" customWidth="1"/>
    <col min="2057" max="2057" width="13.53515625" bestFit="1" customWidth="1"/>
    <col min="2058" max="2059" width="9.3046875" customWidth="1"/>
    <col min="2305" max="2305" width="3.4609375" bestFit="1" customWidth="1"/>
    <col min="2306" max="2306" width="3.4609375" customWidth="1"/>
    <col min="2307" max="2307" width="13.3046875" customWidth="1"/>
    <col min="2308" max="2308" width="2.765625" customWidth="1"/>
    <col min="2309" max="2309" width="15.3046875" customWidth="1"/>
    <col min="2310" max="2310" width="3" customWidth="1"/>
    <col min="2311" max="2311" width="11.84375" bestFit="1" customWidth="1"/>
    <col min="2312" max="2312" width="3.07421875" customWidth="1"/>
    <col min="2313" max="2313" width="13.53515625" bestFit="1" customWidth="1"/>
    <col min="2314" max="2315" width="9.3046875" customWidth="1"/>
    <col min="2561" max="2561" width="3.4609375" bestFit="1" customWidth="1"/>
    <col min="2562" max="2562" width="3.4609375" customWidth="1"/>
    <col min="2563" max="2563" width="13.3046875" customWidth="1"/>
    <col min="2564" max="2564" width="2.765625" customWidth="1"/>
    <col min="2565" max="2565" width="15.3046875" customWidth="1"/>
    <col min="2566" max="2566" width="3" customWidth="1"/>
    <col min="2567" max="2567" width="11.84375" bestFit="1" customWidth="1"/>
    <col min="2568" max="2568" width="3.07421875" customWidth="1"/>
    <col min="2569" max="2569" width="13.53515625" bestFit="1" customWidth="1"/>
    <col min="2570" max="2571" width="9.3046875" customWidth="1"/>
    <col min="2817" max="2817" width="3.4609375" bestFit="1" customWidth="1"/>
    <col min="2818" max="2818" width="3.4609375" customWidth="1"/>
    <col min="2819" max="2819" width="13.3046875" customWidth="1"/>
    <col min="2820" max="2820" width="2.765625" customWidth="1"/>
    <col min="2821" max="2821" width="15.3046875" customWidth="1"/>
    <col min="2822" max="2822" width="3" customWidth="1"/>
    <col min="2823" max="2823" width="11.84375" bestFit="1" customWidth="1"/>
    <col min="2824" max="2824" width="3.07421875" customWidth="1"/>
    <col min="2825" max="2825" width="13.53515625" bestFit="1" customWidth="1"/>
    <col min="2826" max="2827" width="9.3046875" customWidth="1"/>
    <col min="3073" max="3073" width="3.4609375" bestFit="1" customWidth="1"/>
    <col min="3074" max="3074" width="3.4609375" customWidth="1"/>
    <col min="3075" max="3075" width="13.3046875" customWidth="1"/>
    <col min="3076" max="3076" width="2.765625" customWidth="1"/>
    <col min="3077" max="3077" width="15.3046875" customWidth="1"/>
    <col min="3078" max="3078" width="3" customWidth="1"/>
    <col min="3079" max="3079" width="11.84375" bestFit="1" customWidth="1"/>
    <col min="3080" max="3080" width="3.07421875" customWidth="1"/>
    <col min="3081" max="3081" width="13.53515625" bestFit="1" customWidth="1"/>
    <col min="3082" max="3083" width="9.3046875" customWidth="1"/>
    <col min="3329" max="3329" width="3.4609375" bestFit="1" customWidth="1"/>
    <col min="3330" max="3330" width="3.4609375" customWidth="1"/>
    <col min="3331" max="3331" width="13.3046875" customWidth="1"/>
    <col min="3332" max="3332" width="2.765625" customWidth="1"/>
    <col min="3333" max="3333" width="15.3046875" customWidth="1"/>
    <col min="3334" max="3334" width="3" customWidth="1"/>
    <col min="3335" max="3335" width="11.84375" bestFit="1" customWidth="1"/>
    <col min="3336" max="3336" width="3.07421875" customWidth="1"/>
    <col min="3337" max="3337" width="13.53515625" bestFit="1" customWidth="1"/>
    <col min="3338" max="3339" width="9.3046875" customWidth="1"/>
    <col min="3585" max="3585" width="3.4609375" bestFit="1" customWidth="1"/>
    <col min="3586" max="3586" width="3.4609375" customWidth="1"/>
    <col min="3587" max="3587" width="13.3046875" customWidth="1"/>
    <col min="3588" max="3588" width="2.765625" customWidth="1"/>
    <col min="3589" max="3589" width="15.3046875" customWidth="1"/>
    <col min="3590" max="3590" width="3" customWidth="1"/>
    <col min="3591" max="3591" width="11.84375" bestFit="1" customWidth="1"/>
    <col min="3592" max="3592" width="3.07421875" customWidth="1"/>
    <col min="3593" max="3593" width="13.53515625" bestFit="1" customWidth="1"/>
    <col min="3594" max="3595" width="9.3046875" customWidth="1"/>
    <col min="3841" max="3841" width="3.4609375" bestFit="1" customWidth="1"/>
    <col min="3842" max="3842" width="3.4609375" customWidth="1"/>
    <col min="3843" max="3843" width="13.3046875" customWidth="1"/>
    <col min="3844" max="3844" width="2.765625" customWidth="1"/>
    <col min="3845" max="3845" width="15.3046875" customWidth="1"/>
    <col min="3846" max="3846" width="3" customWidth="1"/>
    <col min="3847" max="3847" width="11.84375" bestFit="1" customWidth="1"/>
    <col min="3848" max="3848" width="3.07421875" customWidth="1"/>
    <col min="3849" max="3849" width="13.53515625" bestFit="1" customWidth="1"/>
    <col min="3850" max="3851" width="9.3046875" customWidth="1"/>
    <col min="4097" max="4097" width="3.4609375" bestFit="1" customWidth="1"/>
    <col min="4098" max="4098" width="3.4609375" customWidth="1"/>
    <col min="4099" max="4099" width="13.3046875" customWidth="1"/>
    <col min="4100" max="4100" width="2.765625" customWidth="1"/>
    <col min="4101" max="4101" width="15.3046875" customWidth="1"/>
    <col min="4102" max="4102" width="3" customWidth="1"/>
    <col min="4103" max="4103" width="11.84375" bestFit="1" customWidth="1"/>
    <col min="4104" max="4104" width="3.07421875" customWidth="1"/>
    <col min="4105" max="4105" width="13.53515625" bestFit="1" customWidth="1"/>
    <col min="4106" max="4107" width="9.3046875" customWidth="1"/>
    <col min="4353" max="4353" width="3.4609375" bestFit="1" customWidth="1"/>
    <col min="4354" max="4354" width="3.4609375" customWidth="1"/>
    <col min="4355" max="4355" width="13.3046875" customWidth="1"/>
    <col min="4356" max="4356" width="2.765625" customWidth="1"/>
    <col min="4357" max="4357" width="15.3046875" customWidth="1"/>
    <col min="4358" max="4358" width="3" customWidth="1"/>
    <col min="4359" max="4359" width="11.84375" bestFit="1" customWidth="1"/>
    <col min="4360" max="4360" width="3.07421875" customWidth="1"/>
    <col min="4361" max="4361" width="13.53515625" bestFit="1" customWidth="1"/>
    <col min="4362" max="4363" width="9.3046875" customWidth="1"/>
    <col min="4609" max="4609" width="3.4609375" bestFit="1" customWidth="1"/>
    <col min="4610" max="4610" width="3.4609375" customWidth="1"/>
    <col min="4611" max="4611" width="13.3046875" customWidth="1"/>
    <col min="4612" max="4612" width="2.765625" customWidth="1"/>
    <col min="4613" max="4613" width="15.3046875" customWidth="1"/>
    <col min="4614" max="4614" width="3" customWidth="1"/>
    <col min="4615" max="4615" width="11.84375" bestFit="1" customWidth="1"/>
    <col min="4616" max="4616" width="3.07421875" customWidth="1"/>
    <col min="4617" max="4617" width="13.53515625" bestFit="1" customWidth="1"/>
    <col min="4618" max="4619" width="9.3046875" customWidth="1"/>
    <col min="4865" max="4865" width="3.4609375" bestFit="1" customWidth="1"/>
    <col min="4866" max="4866" width="3.4609375" customWidth="1"/>
    <col min="4867" max="4867" width="13.3046875" customWidth="1"/>
    <col min="4868" max="4868" width="2.765625" customWidth="1"/>
    <col min="4869" max="4869" width="15.3046875" customWidth="1"/>
    <col min="4870" max="4870" width="3" customWidth="1"/>
    <col min="4871" max="4871" width="11.84375" bestFit="1" customWidth="1"/>
    <col min="4872" max="4872" width="3.07421875" customWidth="1"/>
    <col min="4873" max="4873" width="13.53515625" bestFit="1" customWidth="1"/>
    <col min="4874" max="4875" width="9.3046875" customWidth="1"/>
    <col min="5121" max="5121" width="3.4609375" bestFit="1" customWidth="1"/>
    <col min="5122" max="5122" width="3.4609375" customWidth="1"/>
    <col min="5123" max="5123" width="13.3046875" customWidth="1"/>
    <col min="5124" max="5124" width="2.765625" customWidth="1"/>
    <col min="5125" max="5125" width="15.3046875" customWidth="1"/>
    <col min="5126" max="5126" width="3" customWidth="1"/>
    <col min="5127" max="5127" width="11.84375" bestFit="1" customWidth="1"/>
    <col min="5128" max="5128" width="3.07421875" customWidth="1"/>
    <col min="5129" max="5129" width="13.53515625" bestFit="1" customWidth="1"/>
    <col min="5130" max="5131" width="9.3046875" customWidth="1"/>
    <col min="5377" max="5377" width="3.4609375" bestFit="1" customWidth="1"/>
    <col min="5378" max="5378" width="3.4609375" customWidth="1"/>
    <col min="5379" max="5379" width="13.3046875" customWidth="1"/>
    <col min="5380" max="5380" width="2.765625" customWidth="1"/>
    <col min="5381" max="5381" width="15.3046875" customWidth="1"/>
    <col min="5382" max="5382" width="3" customWidth="1"/>
    <col min="5383" max="5383" width="11.84375" bestFit="1" customWidth="1"/>
    <col min="5384" max="5384" width="3.07421875" customWidth="1"/>
    <col min="5385" max="5385" width="13.53515625" bestFit="1" customWidth="1"/>
    <col min="5386" max="5387" width="9.3046875" customWidth="1"/>
    <col min="5633" max="5633" width="3.4609375" bestFit="1" customWidth="1"/>
    <col min="5634" max="5634" width="3.4609375" customWidth="1"/>
    <col min="5635" max="5635" width="13.3046875" customWidth="1"/>
    <col min="5636" max="5636" width="2.765625" customWidth="1"/>
    <col min="5637" max="5637" width="15.3046875" customWidth="1"/>
    <col min="5638" max="5638" width="3" customWidth="1"/>
    <col min="5639" max="5639" width="11.84375" bestFit="1" customWidth="1"/>
    <col min="5640" max="5640" width="3.07421875" customWidth="1"/>
    <col min="5641" max="5641" width="13.53515625" bestFit="1" customWidth="1"/>
    <col min="5642" max="5643" width="9.3046875" customWidth="1"/>
    <col min="5889" max="5889" width="3.4609375" bestFit="1" customWidth="1"/>
    <col min="5890" max="5890" width="3.4609375" customWidth="1"/>
    <col min="5891" max="5891" width="13.3046875" customWidth="1"/>
    <col min="5892" max="5892" width="2.765625" customWidth="1"/>
    <col min="5893" max="5893" width="15.3046875" customWidth="1"/>
    <col min="5894" max="5894" width="3" customWidth="1"/>
    <col min="5895" max="5895" width="11.84375" bestFit="1" customWidth="1"/>
    <col min="5896" max="5896" width="3.07421875" customWidth="1"/>
    <col min="5897" max="5897" width="13.53515625" bestFit="1" customWidth="1"/>
    <col min="5898" max="5899" width="9.3046875" customWidth="1"/>
    <col min="6145" max="6145" width="3.4609375" bestFit="1" customWidth="1"/>
    <col min="6146" max="6146" width="3.4609375" customWidth="1"/>
    <col min="6147" max="6147" width="13.3046875" customWidth="1"/>
    <col min="6148" max="6148" width="2.765625" customWidth="1"/>
    <col min="6149" max="6149" width="15.3046875" customWidth="1"/>
    <col min="6150" max="6150" width="3" customWidth="1"/>
    <col min="6151" max="6151" width="11.84375" bestFit="1" customWidth="1"/>
    <col min="6152" max="6152" width="3.07421875" customWidth="1"/>
    <col min="6153" max="6153" width="13.53515625" bestFit="1" customWidth="1"/>
    <col min="6154" max="6155" width="9.3046875" customWidth="1"/>
    <col min="6401" max="6401" width="3.4609375" bestFit="1" customWidth="1"/>
    <col min="6402" max="6402" width="3.4609375" customWidth="1"/>
    <col min="6403" max="6403" width="13.3046875" customWidth="1"/>
    <col min="6404" max="6404" width="2.765625" customWidth="1"/>
    <col min="6405" max="6405" width="15.3046875" customWidth="1"/>
    <col min="6406" max="6406" width="3" customWidth="1"/>
    <col min="6407" max="6407" width="11.84375" bestFit="1" customWidth="1"/>
    <col min="6408" max="6408" width="3.07421875" customWidth="1"/>
    <col min="6409" max="6409" width="13.53515625" bestFit="1" customWidth="1"/>
    <col min="6410" max="6411" width="9.3046875" customWidth="1"/>
    <col min="6657" max="6657" width="3.4609375" bestFit="1" customWidth="1"/>
    <col min="6658" max="6658" width="3.4609375" customWidth="1"/>
    <col min="6659" max="6659" width="13.3046875" customWidth="1"/>
    <col min="6660" max="6660" width="2.765625" customWidth="1"/>
    <col min="6661" max="6661" width="15.3046875" customWidth="1"/>
    <col min="6662" max="6662" width="3" customWidth="1"/>
    <col min="6663" max="6663" width="11.84375" bestFit="1" customWidth="1"/>
    <col min="6664" max="6664" width="3.07421875" customWidth="1"/>
    <col min="6665" max="6665" width="13.53515625" bestFit="1" customWidth="1"/>
    <col min="6666" max="6667" width="9.3046875" customWidth="1"/>
    <col min="6913" max="6913" width="3.4609375" bestFit="1" customWidth="1"/>
    <col min="6914" max="6914" width="3.4609375" customWidth="1"/>
    <col min="6915" max="6915" width="13.3046875" customWidth="1"/>
    <col min="6916" max="6916" width="2.765625" customWidth="1"/>
    <col min="6917" max="6917" width="15.3046875" customWidth="1"/>
    <col min="6918" max="6918" width="3" customWidth="1"/>
    <col min="6919" max="6919" width="11.84375" bestFit="1" customWidth="1"/>
    <col min="6920" max="6920" width="3.07421875" customWidth="1"/>
    <col min="6921" max="6921" width="13.53515625" bestFit="1" customWidth="1"/>
    <col min="6922" max="6923" width="9.3046875" customWidth="1"/>
    <col min="7169" max="7169" width="3.4609375" bestFit="1" customWidth="1"/>
    <col min="7170" max="7170" width="3.4609375" customWidth="1"/>
    <col min="7171" max="7171" width="13.3046875" customWidth="1"/>
    <col min="7172" max="7172" width="2.765625" customWidth="1"/>
    <col min="7173" max="7173" width="15.3046875" customWidth="1"/>
    <col min="7174" max="7174" width="3" customWidth="1"/>
    <col min="7175" max="7175" width="11.84375" bestFit="1" customWidth="1"/>
    <col min="7176" max="7176" width="3.07421875" customWidth="1"/>
    <col min="7177" max="7177" width="13.53515625" bestFit="1" customWidth="1"/>
    <col min="7178" max="7179" width="9.3046875" customWidth="1"/>
    <col min="7425" max="7425" width="3.4609375" bestFit="1" customWidth="1"/>
    <col min="7426" max="7426" width="3.4609375" customWidth="1"/>
    <col min="7427" max="7427" width="13.3046875" customWidth="1"/>
    <col min="7428" max="7428" width="2.765625" customWidth="1"/>
    <col min="7429" max="7429" width="15.3046875" customWidth="1"/>
    <col min="7430" max="7430" width="3" customWidth="1"/>
    <col min="7431" max="7431" width="11.84375" bestFit="1" customWidth="1"/>
    <col min="7432" max="7432" width="3.07421875" customWidth="1"/>
    <col min="7433" max="7433" width="13.53515625" bestFit="1" customWidth="1"/>
    <col min="7434" max="7435" width="9.3046875" customWidth="1"/>
    <col min="7681" max="7681" width="3.4609375" bestFit="1" customWidth="1"/>
    <col min="7682" max="7682" width="3.4609375" customWidth="1"/>
    <col min="7683" max="7683" width="13.3046875" customWidth="1"/>
    <col min="7684" max="7684" width="2.765625" customWidth="1"/>
    <col min="7685" max="7685" width="15.3046875" customWidth="1"/>
    <col min="7686" max="7686" width="3" customWidth="1"/>
    <col min="7687" max="7687" width="11.84375" bestFit="1" customWidth="1"/>
    <col min="7688" max="7688" width="3.07421875" customWidth="1"/>
    <col min="7689" max="7689" width="13.53515625" bestFit="1" customWidth="1"/>
    <col min="7690" max="7691" width="9.3046875" customWidth="1"/>
    <col min="7937" max="7937" width="3.4609375" bestFit="1" customWidth="1"/>
    <col min="7938" max="7938" width="3.4609375" customWidth="1"/>
    <col min="7939" max="7939" width="13.3046875" customWidth="1"/>
    <col min="7940" max="7940" width="2.765625" customWidth="1"/>
    <col min="7941" max="7941" width="15.3046875" customWidth="1"/>
    <col min="7942" max="7942" width="3" customWidth="1"/>
    <col min="7943" max="7943" width="11.84375" bestFit="1" customWidth="1"/>
    <col min="7944" max="7944" width="3.07421875" customWidth="1"/>
    <col min="7945" max="7945" width="13.53515625" bestFit="1" customWidth="1"/>
    <col min="7946" max="7947" width="9.3046875" customWidth="1"/>
    <col min="8193" max="8193" width="3.4609375" bestFit="1" customWidth="1"/>
    <col min="8194" max="8194" width="3.4609375" customWidth="1"/>
    <col min="8195" max="8195" width="13.3046875" customWidth="1"/>
    <col min="8196" max="8196" width="2.765625" customWidth="1"/>
    <col min="8197" max="8197" width="15.3046875" customWidth="1"/>
    <col min="8198" max="8198" width="3" customWidth="1"/>
    <col min="8199" max="8199" width="11.84375" bestFit="1" customWidth="1"/>
    <col min="8200" max="8200" width="3.07421875" customWidth="1"/>
    <col min="8201" max="8201" width="13.53515625" bestFit="1" customWidth="1"/>
    <col min="8202" max="8203" width="9.3046875" customWidth="1"/>
    <col min="8449" max="8449" width="3.4609375" bestFit="1" customWidth="1"/>
    <col min="8450" max="8450" width="3.4609375" customWidth="1"/>
    <col min="8451" max="8451" width="13.3046875" customWidth="1"/>
    <col min="8452" max="8452" width="2.765625" customWidth="1"/>
    <col min="8453" max="8453" width="15.3046875" customWidth="1"/>
    <col min="8454" max="8454" width="3" customWidth="1"/>
    <col min="8455" max="8455" width="11.84375" bestFit="1" customWidth="1"/>
    <col min="8456" max="8456" width="3.07421875" customWidth="1"/>
    <col min="8457" max="8457" width="13.53515625" bestFit="1" customWidth="1"/>
    <col min="8458" max="8459" width="9.3046875" customWidth="1"/>
    <col min="8705" max="8705" width="3.4609375" bestFit="1" customWidth="1"/>
    <col min="8706" max="8706" width="3.4609375" customWidth="1"/>
    <col min="8707" max="8707" width="13.3046875" customWidth="1"/>
    <col min="8708" max="8708" width="2.765625" customWidth="1"/>
    <col min="8709" max="8709" width="15.3046875" customWidth="1"/>
    <col min="8710" max="8710" width="3" customWidth="1"/>
    <col min="8711" max="8711" width="11.84375" bestFit="1" customWidth="1"/>
    <col min="8712" max="8712" width="3.07421875" customWidth="1"/>
    <col min="8713" max="8713" width="13.53515625" bestFit="1" customWidth="1"/>
    <col min="8714" max="8715" width="9.3046875" customWidth="1"/>
    <col min="8961" max="8961" width="3.4609375" bestFit="1" customWidth="1"/>
    <col min="8962" max="8962" width="3.4609375" customWidth="1"/>
    <col min="8963" max="8963" width="13.3046875" customWidth="1"/>
    <col min="8964" max="8964" width="2.765625" customWidth="1"/>
    <col min="8965" max="8965" width="15.3046875" customWidth="1"/>
    <col min="8966" max="8966" width="3" customWidth="1"/>
    <col min="8967" max="8967" width="11.84375" bestFit="1" customWidth="1"/>
    <col min="8968" max="8968" width="3.07421875" customWidth="1"/>
    <col min="8969" max="8969" width="13.53515625" bestFit="1" customWidth="1"/>
    <col min="8970" max="8971" width="9.3046875" customWidth="1"/>
    <col min="9217" max="9217" width="3.4609375" bestFit="1" customWidth="1"/>
    <col min="9218" max="9218" width="3.4609375" customWidth="1"/>
    <col min="9219" max="9219" width="13.3046875" customWidth="1"/>
    <col min="9220" max="9220" width="2.765625" customWidth="1"/>
    <col min="9221" max="9221" width="15.3046875" customWidth="1"/>
    <col min="9222" max="9222" width="3" customWidth="1"/>
    <col min="9223" max="9223" width="11.84375" bestFit="1" customWidth="1"/>
    <col min="9224" max="9224" width="3.07421875" customWidth="1"/>
    <col min="9225" max="9225" width="13.53515625" bestFit="1" customWidth="1"/>
    <col min="9226" max="9227" width="9.3046875" customWidth="1"/>
    <col min="9473" max="9473" width="3.4609375" bestFit="1" customWidth="1"/>
    <col min="9474" max="9474" width="3.4609375" customWidth="1"/>
    <col min="9475" max="9475" width="13.3046875" customWidth="1"/>
    <col min="9476" max="9476" width="2.765625" customWidth="1"/>
    <col min="9477" max="9477" width="15.3046875" customWidth="1"/>
    <col min="9478" max="9478" width="3" customWidth="1"/>
    <col min="9479" max="9479" width="11.84375" bestFit="1" customWidth="1"/>
    <col min="9480" max="9480" width="3.07421875" customWidth="1"/>
    <col min="9481" max="9481" width="13.53515625" bestFit="1" customWidth="1"/>
    <col min="9482" max="9483" width="9.3046875" customWidth="1"/>
    <col min="9729" max="9729" width="3.4609375" bestFit="1" customWidth="1"/>
    <col min="9730" max="9730" width="3.4609375" customWidth="1"/>
    <col min="9731" max="9731" width="13.3046875" customWidth="1"/>
    <col min="9732" max="9732" width="2.765625" customWidth="1"/>
    <col min="9733" max="9733" width="15.3046875" customWidth="1"/>
    <col min="9734" max="9734" width="3" customWidth="1"/>
    <col min="9735" max="9735" width="11.84375" bestFit="1" customWidth="1"/>
    <col min="9736" max="9736" width="3.07421875" customWidth="1"/>
    <col min="9737" max="9737" width="13.53515625" bestFit="1" customWidth="1"/>
    <col min="9738" max="9739" width="9.3046875" customWidth="1"/>
    <col min="9985" max="9985" width="3.4609375" bestFit="1" customWidth="1"/>
    <col min="9986" max="9986" width="3.4609375" customWidth="1"/>
    <col min="9987" max="9987" width="13.3046875" customWidth="1"/>
    <col min="9988" max="9988" width="2.765625" customWidth="1"/>
    <col min="9989" max="9989" width="15.3046875" customWidth="1"/>
    <col min="9990" max="9990" width="3" customWidth="1"/>
    <col min="9991" max="9991" width="11.84375" bestFit="1" customWidth="1"/>
    <col min="9992" max="9992" width="3.07421875" customWidth="1"/>
    <col min="9993" max="9993" width="13.53515625" bestFit="1" customWidth="1"/>
    <col min="9994" max="9995" width="9.3046875" customWidth="1"/>
    <col min="10241" max="10241" width="3.4609375" bestFit="1" customWidth="1"/>
    <col min="10242" max="10242" width="3.4609375" customWidth="1"/>
    <col min="10243" max="10243" width="13.3046875" customWidth="1"/>
    <col min="10244" max="10244" width="2.765625" customWidth="1"/>
    <col min="10245" max="10245" width="15.3046875" customWidth="1"/>
    <col min="10246" max="10246" width="3" customWidth="1"/>
    <col min="10247" max="10247" width="11.84375" bestFit="1" customWidth="1"/>
    <col min="10248" max="10248" width="3.07421875" customWidth="1"/>
    <col min="10249" max="10249" width="13.53515625" bestFit="1" customWidth="1"/>
    <col min="10250" max="10251" width="9.3046875" customWidth="1"/>
    <col min="10497" max="10497" width="3.4609375" bestFit="1" customWidth="1"/>
    <col min="10498" max="10498" width="3.4609375" customWidth="1"/>
    <col min="10499" max="10499" width="13.3046875" customWidth="1"/>
    <col min="10500" max="10500" width="2.765625" customWidth="1"/>
    <col min="10501" max="10501" width="15.3046875" customWidth="1"/>
    <col min="10502" max="10502" width="3" customWidth="1"/>
    <col min="10503" max="10503" width="11.84375" bestFit="1" customWidth="1"/>
    <col min="10504" max="10504" width="3.07421875" customWidth="1"/>
    <col min="10505" max="10505" width="13.53515625" bestFit="1" customWidth="1"/>
    <col min="10506" max="10507" width="9.3046875" customWidth="1"/>
    <col min="10753" max="10753" width="3.4609375" bestFit="1" customWidth="1"/>
    <col min="10754" max="10754" width="3.4609375" customWidth="1"/>
    <col min="10755" max="10755" width="13.3046875" customWidth="1"/>
    <col min="10756" max="10756" width="2.765625" customWidth="1"/>
    <col min="10757" max="10757" width="15.3046875" customWidth="1"/>
    <col min="10758" max="10758" width="3" customWidth="1"/>
    <col min="10759" max="10759" width="11.84375" bestFit="1" customWidth="1"/>
    <col min="10760" max="10760" width="3.07421875" customWidth="1"/>
    <col min="10761" max="10761" width="13.53515625" bestFit="1" customWidth="1"/>
    <col min="10762" max="10763" width="9.3046875" customWidth="1"/>
    <col min="11009" max="11009" width="3.4609375" bestFit="1" customWidth="1"/>
    <col min="11010" max="11010" width="3.4609375" customWidth="1"/>
    <col min="11011" max="11011" width="13.3046875" customWidth="1"/>
    <col min="11012" max="11012" width="2.765625" customWidth="1"/>
    <col min="11013" max="11013" width="15.3046875" customWidth="1"/>
    <col min="11014" max="11014" width="3" customWidth="1"/>
    <col min="11015" max="11015" width="11.84375" bestFit="1" customWidth="1"/>
    <col min="11016" max="11016" width="3.07421875" customWidth="1"/>
    <col min="11017" max="11017" width="13.53515625" bestFit="1" customWidth="1"/>
    <col min="11018" max="11019" width="9.3046875" customWidth="1"/>
    <col min="11265" max="11265" width="3.4609375" bestFit="1" customWidth="1"/>
    <col min="11266" max="11266" width="3.4609375" customWidth="1"/>
    <col min="11267" max="11267" width="13.3046875" customWidth="1"/>
    <col min="11268" max="11268" width="2.765625" customWidth="1"/>
    <col min="11269" max="11269" width="15.3046875" customWidth="1"/>
    <col min="11270" max="11270" width="3" customWidth="1"/>
    <col min="11271" max="11271" width="11.84375" bestFit="1" customWidth="1"/>
    <col min="11272" max="11272" width="3.07421875" customWidth="1"/>
    <col min="11273" max="11273" width="13.53515625" bestFit="1" customWidth="1"/>
    <col min="11274" max="11275" width="9.3046875" customWidth="1"/>
    <col min="11521" max="11521" width="3.4609375" bestFit="1" customWidth="1"/>
    <col min="11522" max="11522" width="3.4609375" customWidth="1"/>
    <col min="11523" max="11523" width="13.3046875" customWidth="1"/>
    <col min="11524" max="11524" width="2.765625" customWidth="1"/>
    <col min="11525" max="11525" width="15.3046875" customWidth="1"/>
    <col min="11526" max="11526" width="3" customWidth="1"/>
    <col min="11527" max="11527" width="11.84375" bestFit="1" customWidth="1"/>
    <col min="11528" max="11528" width="3.07421875" customWidth="1"/>
    <col min="11529" max="11529" width="13.53515625" bestFit="1" customWidth="1"/>
    <col min="11530" max="11531" width="9.3046875" customWidth="1"/>
    <col min="11777" max="11777" width="3.4609375" bestFit="1" customWidth="1"/>
    <col min="11778" max="11778" width="3.4609375" customWidth="1"/>
    <col min="11779" max="11779" width="13.3046875" customWidth="1"/>
    <col min="11780" max="11780" width="2.765625" customWidth="1"/>
    <col min="11781" max="11781" width="15.3046875" customWidth="1"/>
    <col min="11782" max="11782" width="3" customWidth="1"/>
    <col min="11783" max="11783" width="11.84375" bestFit="1" customWidth="1"/>
    <col min="11784" max="11784" width="3.07421875" customWidth="1"/>
    <col min="11785" max="11785" width="13.53515625" bestFit="1" customWidth="1"/>
    <col min="11786" max="11787" width="9.3046875" customWidth="1"/>
    <col min="12033" max="12033" width="3.4609375" bestFit="1" customWidth="1"/>
    <col min="12034" max="12034" width="3.4609375" customWidth="1"/>
    <col min="12035" max="12035" width="13.3046875" customWidth="1"/>
    <col min="12036" max="12036" width="2.765625" customWidth="1"/>
    <col min="12037" max="12037" width="15.3046875" customWidth="1"/>
    <col min="12038" max="12038" width="3" customWidth="1"/>
    <col min="12039" max="12039" width="11.84375" bestFit="1" customWidth="1"/>
    <col min="12040" max="12040" width="3.07421875" customWidth="1"/>
    <col min="12041" max="12041" width="13.53515625" bestFit="1" customWidth="1"/>
    <col min="12042" max="12043" width="9.3046875" customWidth="1"/>
    <col min="12289" max="12289" width="3.4609375" bestFit="1" customWidth="1"/>
    <col min="12290" max="12290" width="3.4609375" customWidth="1"/>
    <col min="12291" max="12291" width="13.3046875" customWidth="1"/>
    <col min="12292" max="12292" width="2.765625" customWidth="1"/>
    <col min="12293" max="12293" width="15.3046875" customWidth="1"/>
    <col min="12294" max="12294" width="3" customWidth="1"/>
    <col min="12295" max="12295" width="11.84375" bestFit="1" customWidth="1"/>
    <col min="12296" max="12296" width="3.07421875" customWidth="1"/>
    <col min="12297" max="12297" width="13.53515625" bestFit="1" customWidth="1"/>
    <col min="12298" max="12299" width="9.3046875" customWidth="1"/>
    <col min="12545" max="12545" width="3.4609375" bestFit="1" customWidth="1"/>
    <col min="12546" max="12546" width="3.4609375" customWidth="1"/>
    <col min="12547" max="12547" width="13.3046875" customWidth="1"/>
    <col min="12548" max="12548" width="2.765625" customWidth="1"/>
    <col min="12549" max="12549" width="15.3046875" customWidth="1"/>
    <col min="12550" max="12550" width="3" customWidth="1"/>
    <col min="12551" max="12551" width="11.84375" bestFit="1" customWidth="1"/>
    <col min="12552" max="12552" width="3.07421875" customWidth="1"/>
    <col min="12553" max="12553" width="13.53515625" bestFit="1" customWidth="1"/>
    <col min="12554" max="12555" width="9.3046875" customWidth="1"/>
    <col min="12801" max="12801" width="3.4609375" bestFit="1" customWidth="1"/>
    <col min="12802" max="12802" width="3.4609375" customWidth="1"/>
    <col min="12803" max="12803" width="13.3046875" customWidth="1"/>
    <col min="12804" max="12804" width="2.765625" customWidth="1"/>
    <col min="12805" max="12805" width="15.3046875" customWidth="1"/>
    <col min="12806" max="12806" width="3" customWidth="1"/>
    <col min="12807" max="12807" width="11.84375" bestFit="1" customWidth="1"/>
    <col min="12808" max="12808" width="3.07421875" customWidth="1"/>
    <col min="12809" max="12809" width="13.53515625" bestFit="1" customWidth="1"/>
    <col min="12810" max="12811" width="9.3046875" customWidth="1"/>
    <col min="13057" max="13057" width="3.4609375" bestFit="1" customWidth="1"/>
    <col min="13058" max="13058" width="3.4609375" customWidth="1"/>
    <col min="13059" max="13059" width="13.3046875" customWidth="1"/>
    <col min="13060" max="13060" width="2.765625" customWidth="1"/>
    <col min="13061" max="13061" width="15.3046875" customWidth="1"/>
    <col min="13062" max="13062" width="3" customWidth="1"/>
    <col min="13063" max="13063" width="11.84375" bestFit="1" customWidth="1"/>
    <col min="13064" max="13064" width="3.07421875" customWidth="1"/>
    <col min="13065" max="13065" width="13.53515625" bestFit="1" customWidth="1"/>
    <col min="13066" max="13067" width="9.3046875" customWidth="1"/>
    <col min="13313" max="13313" width="3.4609375" bestFit="1" customWidth="1"/>
    <col min="13314" max="13314" width="3.4609375" customWidth="1"/>
    <col min="13315" max="13315" width="13.3046875" customWidth="1"/>
    <col min="13316" max="13316" width="2.765625" customWidth="1"/>
    <col min="13317" max="13317" width="15.3046875" customWidth="1"/>
    <col min="13318" max="13318" width="3" customWidth="1"/>
    <col min="13319" max="13319" width="11.84375" bestFit="1" customWidth="1"/>
    <col min="13320" max="13320" width="3.07421875" customWidth="1"/>
    <col min="13321" max="13321" width="13.53515625" bestFit="1" customWidth="1"/>
    <col min="13322" max="13323" width="9.3046875" customWidth="1"/>
    <col min="13569" max="13569" width="3.4609375" bestFit="1" customWidth="1"/>
    <col min="13570" max="13570" width="3.4609375" customWidth="1"/>
    <col min="13571" max="13571" width="13.3046875" customWidth="1"/>
    <col min="13572" max="13572" width="2.765625" customWidth="1"/>
    <col min="13573" max="13573" width="15.3046875" customWidth="1"/>
    <col min="13574" max="13574" width="3" customWidth="1"/>
    <col min="13575" max="13575" width="11.84375" bestFit="1" customWidth="1"/>
    <col min="13576" max="13576" width="3.07421875" customWidth="1"/>
    <col min="13577" max="13577" width="13.53515625" bestFit="1" customWidth="1"/>
    <col min="13578" max="13579" width="9.3046875" customWidth="1"/>
    <col min="13825" max="13825" width="3.4609375" bestFit="1" customWidth="1"/>
    <col min="13826" max="13826" width="3.4609375" customWidth="1"/>
    <col min="13827" max="13827" width="13.3046875" customWidth="1"/>
    <col min="13828" max="13828" width="2.765625" customWidth="1"/>
    <col min="13829" max="13829" width="15.3046875" customWidth="1"/>
    <col min="13830" max="13830" width="3" customWidth="1"/>
    <col min="13831" max="13831" width="11.84375" bestFit="1" customWidth="1"/>
    <col min="13832" max="13832" width="3.07421875" customWidth="1"/>
    <col min="13833" max="13833" width="13.53515625" bestFit="1" customWidth="1"/>
    <col min="13834" max="13835" width="9.3046875" customWidth="1"/>
    <col min="14081" max="14081" width="3.4609375" bestFit="1" customWidth="1"/>
    <col min="14082" max="14082" width="3.4609375" customWidth="1"/>
    <col min="14083" max="14083" width="13.3046875" customWidth="1"/>
    <col min="14084" max="14084" width="2.765625" customWidth="1"/>
    <col min="14085" max="14085" width="15.3046875" customWidth="1"/>
    <col min="14086" max="14086" width="3" customWidth="1"/>
    <col min="14087" max="14087" width="11.84375" bestFit="1" customWidth="1"/>
    <col min="14088" max="14088" width="3.07421875" customWidth="1"/>
    <col min="14089" max="14089" width="13.53515625" bestFit="1" customWidth="1"/>
    <col min="14090" max="14091" width="9.3046875" customWidth="1"/>
    <col min="14337" max="14337" width="3.4609375" bestFit="1" customWidth="1"/>
    <col min="14338" max="14338" width="3.4609375" customWidth="1"/>
    <col min="14339" max="14339" width="13.3046875" customWidth="1"/>
    <col min="14340" max="14340" width="2.765625" customWidth="1"/>
    <col min="14341" max="14341" width="15.3046875" customWidth="1"/>
    <col min="14342" max="14342" width="3" customWidth="1"/>
    <col min="14343" max="14343" width="11.84375" bestFit="1" customWidth="1"/>
    <col min="14344" max="14344" width="3.07421875" customWidth="1"/>
    <col min="14345" max="14345" width="13.53515625" bestFit="1" customWidth="1"/>
    <col min="14346" max="14347" width="9.3046875" customWidth="1"/>
    <col min="14593" max="14593" width="3.4609375" bestFit="1" customWidth="1"/>
    <col min="14594" max="14594" width="3.4609375" customWidth="1"/>
    <col min="14595" max="14595" width="13.3046875" customWidth="1"/>
    <col min="14596" max="14596" width="2.765625" customWidth="1"/>
    <col min="14597" max="14597" width="15.3046875" customWidth="1"/>
    <col min="14598" max="14598" width="3" customWidth="1"/>
    <col min="14599" max="14599" width="11.84375" bestFit="1" customWidth="1"/>
    <col min="14600" max="14600" width="3.07421875" customWidth="1"/>
    <col min="14601" max="14601" width="13.53515625" bestFit="1" customWidth="1"/>
    <col min="14602" max="14603" width="9.3046875" customWidth="1"/>
    <col min="14849" max="14849" width="3.4609375" bestFit="1" customWidth="1"/>
    <col min="14850" max="14850" width="3.4609375" customWidth="1"/>
    <col min="14851" max="14851" width="13.3046875" customWidth="1"/>
    <col min="14852" max="14852" width="2.765625" customWidth="1"/>
    <col min="14853" max="14853" width="15.3046875" customWidth="1"/>
    <col min="14854" max="14854" width="3" customWidth="1"/>
    <col min="14855" max="14855" width="11.84375" bestFit="1" customWidth="1"/>
    <col min="14856" max="14856" width="3.07421875" customWidth="1"/>
    <col min="14857" max="14857" width="13.53515625" bestFit="1" customWidth="1"/>
    <col min="14858" max="14859" width="9.3046875" customWidth="1"/>
    <col min="15105" max="15105" width="3.4609375" bestFit="1" customWidth="1"/>
    <col min="15106" max="15106" width="3.4609375" customWidth="1"/>
    <col min="15107" max="15107" width="13.3046875" customWidth="1"/>
    <col min="15108" max="15108" width="2.765625" customWidth="1"/>
    <col min="15109" max="15109" width="15.3046875" customWidth="1"/>
    <col min="15110" max="15110" width="3" customWidth="1"/>
    <col min="15111" max="15111" width="11.84375" bestFit="1" customWidth="1"/>
    <col min="15112" max="15112" width="3.07421875" customWidth="1"/>
    <col min="15113" max="15113" width="13.53515625" bestFit="1" customWidth="1"/>
    <col min="15114" max="15115" width="9.3046875" customWidth="1"/>
    <col min="15361" max="15361" width="3.4609375" bestFit="1" customWidth="1"/>
    <col min="15362" max="15362" width="3.4609375" customWidth="1"/>
    <col min="15363" max="15363" width="13.3046875" customWidth="1"/>
    <col min="15364" max="15364" width="2.765625" customWidth="1"/>
    <col min="15365" max="15365" width="15.3046875" customWidth="1"/>
    <col min="15366" max="15366" width="3" customWidth="1"/>
    <col min="15367" max="15367" width="11.84375" bestFit="1" customWidth="1"/>
    <col min="15368" max="15368" width="3.07421875" customWidth="1"/>
    <col min="15369" max="15369" width="13.53515625" bestFit="1" customWidth="1"/>
    <col min="15370" max="15371" width="9.3046875" customWidth="1"/>
    <col min="15617" max="15617" width="3.4609375" bestFit="1" customWidth="1"/>
    <col min="15618" max="15618" width="3.4609375" customWidth="1"/>
    <col min="15619" max="15619" width="13.3046875" customWidth="1"/>
    <col min="15620" max="15620" width="2.765625" customWidth="1"/>
    <col min="15621" max="15621" width="15.3046875" customWidth="1"/>
    <col min="15622" max="15622" width="3" customWidth="1"/>
    <col min="15623" max="15623" width="11.84375" bestFit="1" customWidth="1"/>
    <col min="15624" max="15624" width="3.07421875" customWidth="1"/>
    <col min="15625" max="15625" width="13.53515625" bestFit="1" customWidth="1"/>
    <col min="15626" max="15627" width="9.3046875" customWidth="1"/>
    <col min="15873" max="15873" width="3.4609375" bestFit="1" customWidth="1"/>
    <col min="15874" max="15874" width="3.4609375" customWidth="1"/>
    <col min="15875" max="15875" width="13.3046875" customWidth="1"/>
    <col min="15876" max="15876" width="2.765625" customWidth="1"/>
    <col min="15877" max="15877" width="15.3046875" customWidth="1"/>
    <col min="15878" max="15878" width="3" customWidth="1"/>
    <col min="15879" max="15879" width="11.84375" bestFit="1" customWidth="1"/>
    <col min="15880" max="15880" width="3.07421875" customWidth="1"/>
    <col min="15881" max="15881" width="13.53515625" bestFit="1" customWidth="1"/>
    <col min="15882" max="15883" width="9.3046875" customWidth="1"/>
    <col min="16129" max="16129" width="3.4609375" bestFit="1" customWidth="1"/>
    <col min="16130" max="16130" width="3.4609375" customWidth="1"/>
    <col min="16131" max="16131" width="13.3046875" customWidth="1"/>
    <col min="16132" max="16132" width="2.765625" customWidth="1"/>
    <col min="16133" max="16133" width="15.3046875" customWidth="1"/>
    <col min="16134" max="16134" width="3" customWidth="1"/>
    <col min="16135" max="16135" width="11.84375" bestFit="1" customWidth="1"/>
    <col min="16136" max="16136" width="3.07421875" customWidth="1"/>
    <col min="16137" max="16137" width="13.53515625" bestFit="1" customWidth="1"/>
    <col min="16138" max="16139" width="9.3046875" customWidth="1"/>
  </cols>
  <sheetData>
    <row r="3" spans="1:15" s="39" customFormat="1" ht="15" customHeight="1">
      <c r="A3" s="215" t="s">
        <v>389</v>
      </c>
      <c r="B3" s="215"/>
      <c r="C3" s="215"/>
      <c r="D3" s="215"/>
      <c r="E3" s="215"/>
      <c r="F3" s="215"/>
      <c r="G3" s="215"/>
      <c r="H3" s="215"/>
      <c r="I3" s="215"/>
      <c r="J3" s="188"/>
      <c r="K3" s="188"/>
    </row>
    <row r="4" spans="1:15" s="39" customFormat="1" ht="15" customHeight="1">
      <c r="A4" s="215" t="s">
        <v>388</v>
      </c>
      <c r="B4" s="215"/>
      <c r="C4" s="215"/>
      <c r="D4" s="215"/>
      <c r="E4" s="215"/>
      <c r="F4" s="215"/>
      <c r="G4" s="215"/>
      <c r="H4" s="215"/>
      <c r="I4" s="215"/>
      <c r="J4" s="188"/>
      <c r="K4" s="188"/>
    </row>
    <row r="5" spans="1:15" s="39" customFormat="1" ht="15" customHeight="1">
      <c r="A5" s="215" t="s">
        <v>2</v>
      </c>
      <c r="B5" s="215"/>
      <c r="C5" s="215"/>
      <c r="D5" s="215"/>
      <c r="E5" s="215"/>
      <c r="F5" s="215"/>
      <c r="G5" s="215"/>
      <c r="H5" s="215"/>
      <c r="I5" s="215"/>
      <c r="J5" s="188"/>
      <c r="K5" s="188"/>
    </row>
    <row r="6" spans="1:15" s="39" customFormat="1">
      <c r="A6" s="160"/>
      <c r="B6" s="160"/>
      <c r="C6" s="161"/>
      <c r="D6" s="161"/>
      <c r="E6" s="161"/>
      <c r="F6" s="161"/>
      <c r="G6" s="161"/>
      <c r="H6" s="161"/>
      <c r="I6" s="161" t="s">
        <v>387</v>
      </c>
      <c r="J6" s="160"/>
      <c r="K6" s="188"/>
    </row>
    <row r="7" spans="1:15" s="39" customFormat="1">
      <c r="C7" s="161" t="s">
        <v>22</v>
      </c>
      <c r="D7" s="161"/>
      <c r="E7" s="161" t="s">
        <v>386</v>
      </c>
      <c r="F7" s="161"/>
      <c r="G7" s="7" t="s">
        <v>385</v>
      </c>
      <c r="H7" s="7"/>
      <c r="I7" s="7" t="s">
        <v>384</v>
      </c>
    </row>
    <row r="8" spans="1:15" s="39" customFormat="1" ht="12.5">
      <c r="A8" s="161" t="s">
        <v>3</v>
      </c>
      <c r="B8" s="161"/>
      <c r="C8" s="161"/>
      <c r="D8" s="161"/>
      <c r="E8" s="161" t="s">
        <v>383</v>
      </c>
      <c r="F8" s="161"/>
      <c r="G8" s="161" t="s">
        <v>382</v>
      </c>
      <c r="H8" s="161"/>
      <c r="I8" s="161" t="s">
        <v>381</v>
      </c>
    </row>
    <row r="9" spans="1:15" s="39" customFormat="1" ht="12.5">
      <c r="A9" s="9" t="s">
        <v>5</v>
      </c>
      <c r="B9" s="9"/>
      <c r="C9" s="9" t="s">
        <v>380</v>
      </c>
      <c r="D9" s="9"/>
      <c r="E9" s="187" t="s">
        <v>379</v>
      </c>
      <c r="F9" s="187"/>
      <c r="G9" s="186" t="s">
        <v>378</v>
      </c>
      <c r="H9" s="186"/>
      <c r="I9" s="185" t="s">
        <v>377</v>
      </c>
      <c r="N9" s="191"/>
      <c r="O9" s="191"/>
    </row>
    <row r="10" spans="1:15" s="39" customFormat="1" ht="13">
      <c r="A10" s="165"/>
      <c r="B10" s="184" t="s">
        <v>376</v>
      </c>
      <c r="D10" s="183"/>
      <c r="E10" s="182"/>
      <c r="F10" s="182"/>
      <c r="G10" s="181"/>
      <c r="H10" s="181"/>
      <c r="I10" s="180"/>
      <c r="N10" s="191"/>
      <c r="O10" s="191"/>
    </row>
    <row r="11" spans="1:15" s="39" customFormat="1">
      <c r="A11" s="161">
        <v>1</v>
      </c>
      <c r="B11" s="161"/>
      <c r="C11" s="208">
        <v>42705</v>
      </c>
      <c r="D11" s="208"/>
      <c r="E11" s="209">
        <v>17685961.029237509</v>
      </c>
      <c r="F11" s="210"/>
      <c r="G11" s="209">
        <v>2261649.1800000002</v>
      </c>
      <c r="H11" s="210"/>
      <c r="I11" s="210">
        <f t="shared" ref="I11:I23" si="0">E11+G11</f>
        <v>19947610.209237508</v>
      </c>
      <c r="J11" s="7"/>
      <c r="K11" s="7"/>
      <c r="N11" s="192"/>
      <c r="O11" s="192"/>
    </row>
    <row r="12" spans="1:15" s="39" customFormat="1">
      <c r="A12" s="176">
        <f t="shared" ref="A12:A28" si="1">A11+1</f>
        <v>2</v>
      </c>
      <c r="B12" s="176"/>
      <c r="C12" s="208">
        <v>42736</v>
      </c>
      <c r="D12" s="208"/>
      <c r="E12" s="209">
        <v>17829203.763507348</v>
      </c>
      <c r="F12" s="210"/>
      <c r="G12" s="209">
        <v>2295356.4500000002</v>
      </c>
      <c r="H12" s="210"/>
      <c r="I12" s="210">
        <f t="shared" si="0"/>
        <v>20124560.213507347</v>
      </c>
      <c r="J12" s="179"/>
      <c r="K12" s="179"/>
      <c r="N12" s="192"/>
      <c r="O12" s="192"/>
    </row>
    <row r="13" spans="1:15">
      <c r="A13" s="176">
        <f t="shared" si="1"/>
        <v>3</v>
      </c>
      <c r="B13" s="176"/>
      <c r="C13" s="208">
        <v>42767</v>
      </c>
      <c r="D13" s="208"/>
      <c r="E13" s="209">
        <v>17966337.933902264</v>
      </c>
      <c r="F13" s="210"/>
      <c r="G13" s="209">
        <v>2329061.63</v>
      </c>
      <c r="H13" s="210"/>
      <c r="I13" s="210">
        <f t="shared" si="0"/>
        <v>20295399.563902263</v>
      </c>
      <c r="J13" s="178"/>
      <c r="K13" s="178"/>
      <c r="N13" s="192"/>
      <c r="O13" s="192"/>
    </row>
    <row r="14" spans="1:15">
      <c r="A14" s="176">
        <f t="shared" si="1"/>
        <v>4</v>
      </c>
      <c r="B14" s="176"/>
      <c r="C14" s="208">
        <v>42795</v>
      </c>
      <c r="D14" s="208"/>
      <c r="E14" s="209">
        <v>18104475.851725586</v>
      </c>
      <c r="F14" s="210"/>
      <c r="G14" s="209">
        <v>2362867.02</v>
      </c>
      <c r="H14" s="210"/>
      <c r="I14" s="210">
        <f t="shared" si="0"/>
        <v>20467342.871725585</v>
      </c>
      <c r="J14" s="163"/>
      <c r="K14" s="163"/>
      <c r="L14" s="162"/>
      <c r="N14" s="192"/>
      <c r="O14" s="192"/>
    </row>
    <row r="15" spans="1:15">
      <c r="A15" s="176">
        <f t="shared" si="1"/>
        <v>5</v>
      </c>
      <c r="B15" s="176"/>
      <c r="C15" s="208">
        <v>42826</v>
      </c>
      <c r="D15" s="208"/>
      <c r="E15" s="209">
        <v>18205189.058877956</v>
      </c>
      <c r="F15" s="210"/>
      <c r="G15" s="209">
        <v>2396772.4700000002</v>
      </c>
      <c r="H15" s="210"/>
      <c r="I15" s="210">
        <f t="shared" si="0"/>
        <v>20601961.528877955</v>
      </c>
      <c r="J15" s="163"/>
      <c r="K15" s="163"/>
      <c r="L15" s="162"/>
      <c r="N15" s="192"/>
      <c r="O15" s="192"/>
    </row>
    <row r="16" spans="1:15">
      <c r="A16" s="176">
        <f t="shared" si="1"/>
        <v>6</v>
      </c>
      <c r="B16" s="176"/>
      <c r="C16" s="208">
        <v>42856</v>
      </c>
      <c r="D16" s="208"/>
      <c r="E16" s="209">
        <v>17588306.033828516</v>
      </c>
      <c r="F16" s="210"/>
      <c r="G16" s="209">
        <v>2430580.9700000002</v>
      </c>
      <c r="H16" s="210"/>
      <c r="I16" s="210">
        <f t="shared" si="0"/>
        <v>20018887.003828514</v>
      </c>
      <c r="J16" s="163"/>
      <c r="K16" s="163"/>
      <c r="L16" s="162"/>
      <c r="N16" s="192"/>
      <c r="O16" s="192"/>
    </row>
    <row r="17" spans="1:15">
      <c r="A17" s="176">
        <f t="shared" si="1"/>
        <v>7</v>
      </c>
      <c r="B17" s="176"/>
      <c r="C17" s="208">
        <v>42887</v>
      </c>
      <c r="D17" s="208"/>
      <c r="E17" s="209">
        <v>17576037.476942115</v>
      </c>
      <c r="F17" s="210"/>
      <c r="G17" s="209">
        <v>2449308.36</v>
      </c>
      <c r="H17" s="210"/>
      <c r="I17" s="210">
        <f t="shared" si="0"/>
        <v>20025345.836942114</v>
      </c>
      <c r="N17" s="192"/>
      <c r="O17" s="192"/>
    </row>
    <row r="18" spans="1:15">
      <c r="A18" s="176">
        <f t="shared" si="1"/>
        <v>8</v>
      </c>
      <c r="B18" s="176"/>
      <c r="C18" s="208">
        <v>42917</v>
      </c>
      <c r="D18" s="208"/>
      <c r="E18" s="209">
        <v>17647418.553131707</v>
      </c>
      <c r="F18" s="210"/>
      <c r="G18" s="209">
        <v>2482942.1100000003</v>
      </c>
      <c r="H18" s="210"/>
      <c r="I18" s="210">
        <f t="shared" si="0"/>
        <v>20130360.663131706</v>
      </c>
      <c r="N18" s="192"/>
      <c r="O18" s="192"/>
    </row>
    <row r="19" spans="1:15">
      <c r="A19" s="176">
        <f t="shared" si="1"/>
        <v>9</v>
      </c>
      <c r="B19" s="176"/>
      <c r="C19" s="208">
        <v>42948</v>
      </c>
      <c r="D19" s="208"/>
      <c r="E19" s="209">
        <v>17735014.833131708</v>
      </c>
      <c r="F19" s="210"/>
      <c r="G19" s="209">
        <v>2516575.8600000003</v>
      </c>
      <c r="H19" s="210"/>
      <c r="I19" s="210">
        <f t="shared" si="0"/>
        <v>20251590.693131708</v>
      </c>
      <c r="N19" s="192"/>
      <c r="O19" s="192"/>
    </row>
    <row r="20" spans="1:15">
      <c r="A20" s="176">
        <f t="shared" si="1"/>
        <v>10</v>
      </c>
      <c r="B20" s="176"/>
      <c r="C20" s="208">
        <v>42979</v>
      </c>
      <c r="D20" s="208"/>
      <c r="E20" s="209">
        <v>17844497.284149636</v>
      </c>
      <c r="F20" s="210"/>
      <c r="G20" s="209">
        <v>2550209.61</v>
      </c>
      <c r="H20" s="210"/>
      <c r="I20" s="210">
        <f t="shared" si="0"/>
        <v>20394706.894149635</v>
      </c>
      <c r="N20" s="192"/>
      <c r="O20" s="192"/>
    </row>
    <row r="21" spans="1:15">
      <c r="A21" s="176">
        <f t="shared" si="1"/>
        <v>11</v>
      </c>
      <c r="B21" s="176"/>
      <c r="C21" s="208">
        <v>43009</v>
      </c>
      <c r="D21" s="208"/>
      <c r="E21" s="209">
        <v>17972980.323521212</v>
      </c>
      <c r="F21" s="210"/>
      <c r="G21" s="209">
        <v>2583843.3600000003</v>
      </c>
      <c r="H21" s="210"/>
      <c r="I21" s="210">
        <f t="shared" si="0"/>
        <v>20556823.683521211</v>
      </c>
      <c r="N21" s="192"/>
      <c r="O21" s="192"/>
    </row>
    <row r="22" spans="1:15">
      <c r="A22" s="176">
        <f t="shared" si="1"/>
        <v>12</v>
      </c>
      <c r="B22" s="176"/>
      <c r="C22" s="208">
        <v>43040</v>
      </c>
      <c r="D22" s="208"/>
      <c r="E22" s="209">
        <v>18079192.252983298</v>
      </c>
      <c r="F22" s="210"/>
      <c r="G22" s="209">
        <v>2617534.7999999998</v>
      </c>
      <c r="H22" s="210"/>
      <c r="I22" s="210">
        <f t="shared" si="0"/>
        <v>20696727.052983299</v>
      </c>
      <c r="N22" s="192"/>
      <c r="O22" s="192"/>
    </row>
    <row r="23" spans="1:15">
      <c r="A23" s="176">
        <f t="shared" si="1"/>
        <v>13</v>
      </c>
      <c r="B23" s="176"/>
      <c r="C23" s="208">
        <v>43070</v>
      </c>
      <c r="D23" s="208"/>
      <c r="E23" s="209">
        <v>17944744.736646902</v>
      </c>
      <c r="F23" s="210"/>
      <c r="G23" s="209">
        <v>2450694.38</v>
      </c>
      <c r="H23" s="210"/>
      <c r="I23" s="210">
        <f t="shared" si="0"/>
        <v>20395439.116646901</v>
      </c>
      <c r="N23" s="192"/>
      <c r="O23" s="192"/>
    </row>
    <row r="24" spans="1:15" ht="26">
      <c r="A24" s="176">
        <f t="shared" si="1"/>
        <v>14</v>
      </c>
      <c r="B24" s="176"/>
      <c r="C24" s="211" t="s">
        <v>375</v>
      </c>
      <c r="D24" s="211"/>
      <c r="E24" s="210">
        <f>AVERAGE(E11:E23)</f>
        <v>17859950.702429675</v>
      </c>
      <c r="F24" s="210"/>
      <c r="G24" s="210">
        <f>AVERAGE(G11:G23)</f>
        <v>2440568.9384615384</v>
      </c>
      <c r="H24" s="210"/>
      <c r="I24" s="210">
        <f>AVERAGE(I11:I23)</f>
        <v>20300519.640891213</v>
      </c>
      <c r="N24" s="193"/>
      <c r="O24" s="193"/>
    </row>
    <row r="25" spans="1:15">
      <c r="A25" s="176">
        <f t="shared" si="1"/>
        <v>15</v>
      </c>
      <c r="B25" s="176"/>
      <c r="C25" s="177"/>
      <c r="D25" s="177"/>
    </row>
    <row r="26" spans="1:15">
      <c r="A26" s="176">
        <f t="shared" si="1"/>
        <v>16</v>
      </c>
      <c r="B26" s="175" t="s">
        <v>374</v>
      </c>
      <c r="D26" s="175"/>
    </row>
    <row r="27" spans="1:15">
      <c r="A27" s="176">
        <f t="shared" si="1"/>
        <v>17</v>
      </c>
      <c r="B27" s="175" t="s">
        <v>373</v>
      </c>
      <c r="D27" s="175"/>
    </row>
    <row r="28" spans="1:15">
      <c r="A28" s="176">
        <f t="shared" si="1"/>
        <v>18</v>
      </c>
      <c r="B28" s="175" t="s">
        <v>372</v>
      </c>
      <c r="D28" s="175"/>
    </row>
    <row r="31" spans="1:15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</row>
    <row r="32" spans="1:1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</row>
    <row r="33" spans="1:13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</row>
    <row r="34" spans="1:13">
      <c r="A34" s="165"/>
      <c r="B34" s="165"/>
      <c r="C34" s="174"/>
      <c r="D34" s="174"/>
      <c r="E34" s="174"/>
      <c r="F34" s="174"/>
      <c r="G34" s="173"/>
      <c r="H34" s="173"/>
      <c r="I34" s="173"/>
      <c r="J34" s="162"/>
      <c r="K34" s="162"/>
      <c r="L34" s="162"/>
      <c r="M34" s="162"/>
    </row>
    <row r="35" spans="1:13">
      <c r="A35" s="165"/>
      <c r="B35" s="165"/>
      <c r="C35" s="172"/>
      <c r="D35" s="172"/>
      <c r="E35" s="172"/>
      <c r="F35" s="172"/>
      <c r="G35" s="171"/>
      <c r="H35" s="171"/>
      <c r="I35" s="171"/>
      <c r="J35" s="162"/>
      <c r="K35" s="162"/>
      <c r="L35" s="162"/>
      <c r="M35" s="162"/>
    </row>
    <row r="36" spans="1:13">
      <c r="A36" s="165"/>
      <c r="B36" s="165"/>
      <c r="C36" s="166"/>
      <c r="D36" s="166"/>
      <c r="E36" s="162"/>
      <c r="F36" s="162"/>
      <c r="G36" s="170"/>
      <c r="H36" s="170"/>
      <c r="I36" s="170"/>
      <c r="J36" s="162"/>
      <c r="K36" s="162"/>
      <c r="L36" s="162"/>
      <c r="M36" s="162"/>
    </row>
    <row r="37" spans="1:13">
      <c r="A37" s="169"/>
      <c r="B37" s="169"/>
      <c r="C37" s="168"/>
      <c r="D37" s="168"/>
      <c r="E37" s="167"/>
      <c r="F37" s="167"/>
      <c r="G37" s="163"/>
      <c r="H37" s="163"/>
      <c r="I37" s="163"/>
      <c r="J37" s="162"/>
      <c r="K37" s="162"/>
      <c r="L37" s="162"/>
      <c r="M37" s="162"/>
    </row>
    <row r="38" spans="1:13">
      <c r="A38" s="165"/>
      <c r="B38" s="165"/>
      <c r="C38" s="166"/>
      <c r="D38" s="166"/>
      <c r="E38" s="164"/>
      <c r="F38" s="164"/>
      <c r="G38" s="163"/>
      <c r="H38" s="163"/>
      <c r="I38" s="163"/>
      <c r="J38" s="162"/>
      <c r="K38" s="162"/>
      <c r="L38" s="162"/>
      <c r="M38" s="162"/>
    </row>
    <row r="39" spans="1:13">
      <c r="A39" s="165"/>
      <c r="B39" s="165"/>
      <c r="C39" s="164"/>
      <c r="D39" s="164"/>
      <c r="E39" s="164"/>
      <c r="F39" s="164"/>
      <c r="G39" s="163"/>
      <c r="H39" s="163"/>
      <c r="I39" s="163"/>
      <c r="J39" s="162"/>
      <c r="K39" s="162"/>
      <c r="L39" s="162"/>
      <c r="M39" s="162"/>
    </row>
    <row r="40" spans="1:13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</row>
  </sheetData>
  <mergeCells count="3">
    <mergeCell ref="A3:I3"/>
    <mergeCell ref="A4:I4"/>
    <mergeCell ref="A5:I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'BHP WP1 A&amp;G'!Print_Area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Clements, Dan</cp:lastModifiedBy>
  <cp:lastPrinted>2016-05-31T15:34:06Z</cp:lastPrinted>
  <dcterms:created xsi:type="dcterms:W3CDTF">2015-05-28T18:39:45Z</dcterms:created>
  <dcterms:modified xsi:type="dcterms:W3CDTF">2019-07-01T15:56:53Z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